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с. Дальний Кут + Дерсу" sheetId="1" r:id="rId1"/>
    <sheet name="Лимонники" sheetId="2" r:id="rId2"/>
    <sheet name="Метеоритное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TABLE" localSheetId="1">'Лимонники'!$A$6:$F$42</definedName>
    <definedName name="TABLE" localSheetId="2">'Метеоритное'!$A$6:$F$42</definedName>
    <definedName name="TABLE" localSheetId="0">'с. Дальний Кут + Дерсу'!$A$5:$F$41</definedName>
    <definedName name="_xlnm.Print_Titles" localSheetId="1">'Лимонники'!$6:$6</definedName>
    <definedName name="_xlnm.Print_Titles" localSheetId="2">'Метеоритное'!$6:$6</definedName>
    <definedName name="_xlnm.Print_Titles" localSheetId="0">'с. Дальний Кут + Дерсу'!$5:$5</definedName>
    <definedName name="_xlnm.Print_Area" localSheetId="1">'Лимонники'!$A$1:$F$105</definedName>
    <definedName name="_xlnm.Print_Area" localSheetId="2">'Метеоритное'!$A$1:$F$105</definedName>
    <definedName name="_xlnm.Print_Area" localSheetId="0">'с. Дальний Кут + Дерсу'!$A$1:$F$104</definedName>
  </definedNames>
  <calcPr fullCalcOnLoad="1"/>
</workbook>
</file>

<file path=xl/sharedStrings.xml><?xml version="1.0" encoding="utf-8"?>
<sst xmlns="http://schemas.openxmlformats.org/spreadsheetml/2006/main" count="711" uniqueCount="99">
  <si>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</si>
  <si>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</si>
  <si>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</si>
  <si>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</si>
  <si>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</si>
  <si>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</si>
  <si>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</si>
  <si>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</si>
  <si>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</si>
  <si>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</si>
  <si>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</si>
  <si>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</si>
  <si>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</si>
  <si>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</si>
  <si>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</si>
  <si>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</si>
  <si>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</si>
  <si>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</si>
  <si>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</si>
  <si>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</si>
  <si>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</si>
  <si>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</si>
  <si>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</si>
  <si>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</si>
  <si>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</si>
  <si>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</si>
  <si>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</si>
  <si>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</si>
  <si>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</si>
  <si>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</si>
  <si>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</si>
  <si>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</si>
  <si>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</si>
  <si>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</si>
  <si>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</si>
  <si>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</si>
  <si>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</si>
  <si>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</si>
  <si>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</si>
  <si>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</si>
  <si>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</si>
  <si>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</si>
  <si>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</si>
  <si>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</si>
  <si>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</si>
  <si>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</si>
  <si>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</si>
  <si>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</si>
  <si>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</si>
  <si>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</si>
  <si>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</si>
  <si>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</si>
  <si>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</si>
  <si>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</si>
  <si>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</si>
  <si>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</si>
  <si>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</si>
  <si>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</si>
  <si>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</si>
  <si>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</si>
  <si>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</si>
  <si>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</si>
  <si>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</si>
  <si>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</si>
  <si>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</si>
  <si>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</si>
  <si>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</si>
  <si>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</si>
  <si>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</si>
  <si>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</si>
  <si>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</si>
  <si>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</si>
  <si>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</si>
  <si>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</si>
  <si>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</si>
  <si>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</si>
  <si>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</si>
  <si>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</si>
  <si>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</si>
  <si>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</si>
  <si>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</si>
  <si>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</si>
  <si>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</si>
  <si>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</si>
  <si>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</si>
  <si>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</si>
  <si>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</si>
  <si>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</si>
  <si>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</si>
  <si>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</si>
  <si>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</si>
  <si>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</si>
  <si>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</si>
  <si>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</si>
  <si>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</si>
  <si>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Прибыль (убыток) до налогооблажения</t>
  </si>
  <si>
    <t>Фактические показатели 
за 2015 год</t>
  </si>
  <si>
    <t>Утверждено департаментом на 2016 год</t>
  </si>
  <si>
    <t>План на 2017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</si>
</sst>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000000000"/>
    <numFmt numFmtId="173" formatCode="0.00000000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9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3" fontId="1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43" fontId="1" fillId="0" borderId="11" xfId="0" applyNumberFormat="1" applyFont="1" applyBorder="1" applyAlignment="1">
      <alignment horizontal="center" vertical="center"/>
    </xf>
    <xf numFmtId="43" fontId="1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83;&#1072;&#1085;&#1086;&#1074;&#1086;-&#1101;&#1082;&#1086;&#1085;&#1086;&#1084;&#1080;&#1095;&#1077;&#1089;&#1082;&#1080;&#1081;%20&#1086;&#1090;&#1076;&#1077;&#1083;\&#1041;&#1044;2015\&#1054;&#1058;&#1063;&#1045;&#1058;%202015\&#1054;&#1090;&#1095;&#1077;&#1090;%20&#1069;&#1083;&#1069;&#1085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76;&#1077;&#1083;%20&#1090;&#1072;&#1088;&#1080;&#1092;&#1085;&#1086;&#1075;&#1086;%20&#1088;&#1077;&#1075;&#1091;&#1083;&#1080;&#1088;&#1086;&#1074;&#1072;&#1085;&#1080;&#1103;\&#1069;&#1083;&#1069;&#1085;%202017\&#1051;&#1077;&#1089;&#1086;&#1079;&#1072;&#1074;&#1086;&#1076;&#1089;&#1082;&#1080;&#1081;%20&#1092;\&#1040;&#1085;&#1072;&#1083;&#1080;&#1079;%20&#1069;&#1083;&#1053;%20&#1087;&#1086;%20&#1043;&#1050;&#1051;&#1092;%202017%20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51;&#1077;&#1089;&#1086;&#1079;&#1072;&#1074;&#1086;&#1076;&#1089;&#1082;&#1080;&#1081;%20&#1092;\&#1040;&#1085;&#1072;&#1083;&#1080;&#1079;%20&#1069;&#1083;&#1053;%20&#1087;&#1086;%20&#1043;&#1050;&#1051;&#1092;%202017%20&#1075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51;&#1077;&#1089;&#1086;&#1079;&#1072;&#1074;&#1086;&#1076;&#1089;&#1082;&#1080;&#1081;%20&#1092;\&#1040;&#1085;&#1072;&#1083;&#1080;&#1079;%20&#1069;&#1083;&#1053;%20&#1087;&#1086;%20&#1043;&#1050;&#1051;&#1092;%202017%20&#1075;.%20-%20&#1082;&#1086;&#1087;&#1080;&#110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7\1.&#1044;&#1086;&#1087;&#1086;&#1083;&#1085;&#1080;&#1090;&#1077;&#1083;&#1100;&#1085;&#1099;&#1077;%20&#1076;&#1086;&#1082;&#1091;&#1084;&#1077;&#1085;&#1090;&#1099;\&#1051;&#1077;&#1089;&#1086;&#1079;&#1072;&#1074;&#1086;&#1076;&#1089;&#1082;&#1080;&#1081;%20&#1092;&#1080;&#1083;&#1080;&#1072;&#1083;%20(&#1076;&#1086;&#1087;.&#1076;&#1086;&#1082;&#1091;&#1084;&#1077;&#1085;&#1090;&#1099;)\&#1051;&#1089;&#1079;&#106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17">
        <row r="20">
          <cell r="M20">
            <v>59.026</v>
          </cell>
          <cell r="W20">
            <v>59.68143</v>
          </cell>
        </row>
        <row r="21">
          <cell r="M21">
            <v>2.0540000000000003</v>
          </cell>
          <cell r="W21">
            <v>1.5340000000000003</v>
          </cell>
        </row>
        <row r="25">
          <cell r="M25">
            <v>4.9319999999999995</v>
          </cell>
          <cell r="W25">
            <v>3.5630000000000046</v>
          </cell>
        </row>
      </sheetData>
      <sheetData sheetId="20">
        <row r="20">
          <cell r="M20">
            <v>47.388</v>
          </cell>
          <cell r="W20">
            <v>40.24137</v>
          </cell>
        </row>
        <row r="21">
          <cell r="M21">
            <v>0.24700000000000003</v>
          </cell>
          <cell r="W21">
            <v>0.198</v>
          </cell>
        </row>
        <row r="25">
          <cell r="M25">
            <v>0.3360000000000002</v>
          </cell>
          <cell r="W25">
            <v>0.5569989999999971</v>
          </cell>
        </row>
        <row r="252">
          <cell r="X252">
            <v>2984.1298053889996</v>
          </cell>
        </row>
      </sheetData>
      <sheetData sheetId="21">
        <row r="20">
          <cell r="M20">
            <v>37.987750000000005</v>
          </cell>
          <cell r="W20">
            <v>34.39986</v>
          </cell>
        </row>
        <row r="21">
          <cell r="M21">
            <v>0.377</v>
          </cell>
          <cell r="W21">
            <v>0.239</v>
          </cell>
        </row>
        <row r="25">
          <cell r="M25">
            <v>1.6479999999999972</v>
          </cell>
          <cell r="W25">
            <v>1.4369990000000001</v>
          </cell>
        </row>
        <row r="252">
          <cell r="X252">
            <v>2701.874433941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ый анализ "/>
      <sheetName val="Субсидия "/>
      <sheetName val="план 2017 г (для отчета)"/>
      <sheetName val="Анализ для защиты тарифа 2016"/>
      <sheetName val="Разбивка по полугодиям 2017 "/>
      <sheetName val="Д.Кут и Дерсу"/>
      <sheetName val="Лимонники"/>
      <sheetName val="Метеоритное"/>
      <sheetName val="Поляны"/>
    </sheetNames>
    <sheetDataSet>
      <sheetData sheetId="5">
        <row r="36">
          <cell r="G36">
            <v>4449.03431790255</v>
          </cell>
        </row>
      </sheetData>
      <sheetData sheetId="6">
        <row r="36">
          <cell r="G36">
            <v>4373.320671005466</v>
          </cell>
          <cell r="H36">
            <v>5721.935566105941</v>
          </cell>
        </row>
      </sheetData>
      <sheetData sheetId="7">
        <row r="36">
          <cell r="G36">
            <v>3249.3721716056857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ый анализ "/>
      <sheetName val="Субсидия "/>
      <sheetName val="план 2017 г (для отчета)"/>
      <sheetName val="Анализ для защиты тарифа 2016"/>
      <sheetName val="Разбивка по полугодиям 2017 "/>
      <sheetName val="Д.Кут и Дерсу"/>
      <sheetName val="Лимонники"/>
      <sheetName val="Метеоритное"/>
      <sheetName val="Поляны"/>
    </sheetNames>
    <sheetDataSet>
      <sheetData sheetId="4">
        <row r="38">
          <cell r="H38">
            <v>27.045299362999998</v>
          </cell>
          <cell r="K38">
            <v>27.32</v>
          </cell>
          <cell r="Y38">
            <v>16.463005389000003</v>
          </cell>
          <cell r="AB38">
            <v>25.79</v>
          </cell>
          <cell r="AE38">
            <v>25.441327480000005</v>
          </cell>
          <cell r="AP38">
            <v>15.772543941000002</v>
          </cell>
          <cell r="AS38">
            <v>16.02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ый анализ "/>
      <sheetName val="Субсидия "/>
      <sheetName val="план 2017 г (для отчета)"/>
      <sheetName val="Анализ для защиты тарифа 2016"/>
      <sheetName val="Разбивка по полугодиям 2017 "/>
      <sheetName val="Д.Кут и Дерсу"/>
      <sheetName val="Лимонники"/>
      <sheetName val="Метеоритное"/>
      <sheetName val="Поляны"/>
    </sheetNames>
    <sheetDataSet>
      <sheetData sheetId="4">
        <row r="41">
          <cell r="H41">
            <v>3927.404593976198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7 г (для отчета)"/>
      <sheetName val="Анализ 2017 "/>
      <sheetName val="Д.Кут и Дерсу"/>
      <sheetName val="Лимонники"/>
      <sheetName val="Метеоритное"/>
      <sheetName val="Поляны"/>
    </sheetNames>
    <sheetDataSet>
      <sheetData sheetId="1">
        <row r="15">
          <cell r="Q15">
            <v>65.124774</v>
          </cell>
          <cell r="R15">
            <v>65.124776</v>
          </cell>
          <cell r="BA15">
            <v>36.1938</v>
          </cell>
        </row>
        <row r="16">
          <cell r="Q16">
            <v>1.5754000000000001</v>
          </cell>
          <cell r="R16">
            <v>1.4465999999999999</v>
          </cell>
        </row>
        <row r="17">
          <cell r="Q17">
            <v>4.1194</v>
          </cell>
          <cell r="R17">
            <v>3.9306</v>
          </cell>
        </row>
        <row r="31">
          <cell r="S31">
            <v>9.72173104003076</v>
          </cell>
          <cell r="BC31">
            <v>4.88913447998462</v>
          </cell>
        </row>
        <row r="32">
          <cell r="S32">
            <v>25300.08201049186</v>
          </cell>
          <cell r="BC32">
            <v>26118.51684597877</v>
          </cell>
        </row>
        <row r="42">
          <cell r="S42">
            <v>36.39900281000001</v>
          </cell>
          <cell r="BC42">
            <v>27.587742519999995</v>
          </cell>
        </row>
        <row r="48">
          <cell r="S48">
            <v>10475.36843360632</v>
          </cell>
          <cell r="BC48">
            <v>3818.0085480685657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view="pageBreakPreview" zoomScale="80" zoomScaleSheetLayoutView="80" zoomScalePageLayoutView="0" workbookViewId="0" topLeftCell="A86">
      <selection activeCell="F99" sqref="F99:F100"/>
    </sheetView>
  </sheetViews>
  <sheetFormatPr defaultColWidth="9.00390625" defaultRowHeight="12.75"/>
  <cols>
    <col min="1" max="1" width="9.75390625" style="1" customWidth="1"/>
    <col min="2" max="2" width="45.00390625" style="1" customWidth="1"/>
    <col min="3" max="3" width="12.25390625" style="1" customWidth="1"/>
    <col min="4" max="4" width="21.375" style="1" customWidth="1"/>
    <col min="5" max="5" width="21.75390625" style="1" customWidth="1"/>
    <col min="6" max="6" width="15.375" style="1" customWidth="1"/>
    <col min="7" max="16384" width="9.125" style="1" customWidth="1"/>
  </cols>
  <sheetData>
    <row r="1" spans="5:6" ht="42" customHeight="1">
      <c r="E1" s="21" t="s">
        <v>24</v>
      </c>
      <c r="F1" s="21"/>
    </row>
    <row r="2" spans="1:6" ht="33.75" customHeight="1">
      <c r="A2" s="19" t="s">
        <v>25</v>
      </c>
      <c r="B2" s="20"/>
      <c r="C2" s="20"/>
      <c r="D2" s="20"/>
      <c r="E2" s="20"/>
      <c r="F2" s="20"/>
    </row>
    <row r="3" ht="15.75" hidden="1"/>
    <row r="4" spans="4:6" ht="15.75" hidden="1">
      <c r="D4" s="11">
        <f>D44+D58</f>
        <v>130.79043000000001</v>
      </c>
      <c r="E4" s="11">
        <f>E44+E58</f>
        <v>157.93</v>
      </c>
      <c r="F4" s="11">
        <f>F44+F58</f>
        <v>141.32155</v>
      </c>
    </row>
    <row r="5" spans="1:6" s="2" customFormat="1" ht="47.25" customHeight="1">
      <c r="A5" s="8" t="s">
        <v>22</v>
      </c>
      <c r="B5" s="8" t="s">
        <v>0</v>
      </c>
      <c r="C5" s="8" t="s">
        <v>1</v>
      </c>
      <c r="D5" s="8" t="s">
        <v>96</v>
      </c>
      <c r="E5" s="8" t="s">
        <v>97</v>
      </c>
      <c r="F5" s="8" t="s">
        <v>98</v>
      </c>
    </row>
    <row r="6" spans="1:6" s="3" customFormat="1" ht="31.5">
      <c r="A6" s="9" t="s">
        <v>2</v>
      </c>
      <c r="B6" s="10" t="s">
        <v>26</v>
      </c>
      <c r="C6" s="9"/>
      <c r="D6" s="13">
        <f>D8+D58</f>
        <v>130.79043000000001</v>
      </c>
      <c r="E6" s="13">
        <f>E8+E58</f>
        <v>157.93</v>
      </c>
      <c r="F6" s="13">
        <f>F8+F58</f>
        <v>141.32155</v>
      </c>
    </row>
    <row r="7" spans="1:6" s="3" customFormat="1" ht="15.75">
      <c r="A7" s="9"/>
      <c r="B7" s="10" t="s">
        <v>23</v>
      </c>
      <c r="C7" s="9"/>
      <c r="D7" s="13">
        <v>0</v>
      </c>
      <c r="E7" s="13">
        <v>0</v>
      </c>
      <c r="F7" s="13">
        <v>0</v>
      </c>
    </row>
    <row r="8" spans="1:6" s="3" customFormat="1" ht="31.5">
      <c r="A8" s="9" t="s">
        <v>3</v>
      </c>
      <c r="B8" s="10" t="s">
        <v>27</v>
      </c>
      <c r="C8" s="9" t="s">
        <v>13</v>
      </c>
      <c r="D8" s="13">
        <f>D9</f>
        <v>118.70743</v>
      </c>
      <c r="E8" s="13">
        <f>E9</f>
        <v>140.83</v>
      </c>
      <c r="F8" s="13">
        <f>F9</f>
        <v>130.24955</v>
      </c>
    </row>
    <row r="9" spans="1:6" s="3" customFormat="1" ht="15.75">
      <c r="A9" s="9" t="s">
        <v>28</v>
      </c>
      <c r="B9" s="10" t="s">
        <v>29</v>
      </c>
      <c r="C9" s="9" t="s">
        <v>13</v>
      </c>
      <c r="D9" s="13">
        <f>D10+D11</f>
        <v>118.70743</v>
      </c>
      <c r="E9" s="13">
        <f>E10+E11</f>
        <v>140.83</v>
      </c>
      <c r="F9" s="13">
        <f>F10+F11</f>
        <v>130.24955</v>
      </c>
    </row>
    <row r="10" spans="1:6" s="3" customFormat="1" ht="15.75">
      <c r="A10" s="9"/>
      <c r="B10" s="10" t="s">
        <v>30</v>
      </c>
      <c r="C10" s="9" t="s">
        <v>13</v>
      </c>
      <c r="D10" s="13">
        <f>'[1]ДКут+Дерсу'!$M$20</f>
        <v>59.026</v>
      </c>
      <c r="E10" s="13">
        <v>70.415</v>
      </c>
      <c r="F10" s="13">
        <f>'[5]Анализ 2017 '!$Q$15</f>
        <v>65.124774</v>
      </c>
    </row>
    <row r="11" spans="1:6" s="3" customFormat="1" ht="15.75">
      <c r="A11" s="9"/>
      <c r="B11" s="10" t="s">
        <v>31</v>
      </c>
      <c r="C11" s="9" t="s">
        <v>13</v>
      </c>
      <c r="D11" s="13">
        <f>'[1]ДКут+Дерсу'!$W$20</f>
        <v>59.68143</v>
      </c>
      <c r="E11" s="13">
        <v>70.415</v>
      </c>
      <c r="F11" s="13">
        <f>'[5]Анализ 2017 '!$R$15</f>
        <v>65.124776</v>
      </c>
    </row>
    <row r="12" spans="1:6" s="3" customFormat="1" ht="15.75">
      <c r="A12" s="9" t="s">
        <v>32</v>
      </c>
      <c r="B12" s="10" t="s">
        <v>33</v>
      </c>
      <c r="C12" s="9" t="s">
        <v>13</v>
      </c>
      <c r="D12" s="13">
        <v>0</v>
      </c>
      <c r="E12" s="13">
        <v>0</v>
      </c>
      <c r="F12" s="13">
        <v>0</v>
      </c>
    </row>
    <row r="13" spans="1:6" s="3" customFormat="1" ht="15.75">
      <c r="A13" s="9"/>
      <c r="B13" s="10" t="s">
        <v>30</v>
      </c>
      <c r="C13" s="9" t="s">
        <v>13</v>
      </c>
      <c r="D13" s="13">
        <v>0</v>
      </c>
      <c r="E13" s="13">
        <v>0</v>
      </c>
      <c r="F13" s="13">
        <v>0</v>
      </c>
    </row>
    <row r="14" spans="1:6" s="3" customFormat="1" ht="15.75">
      <c r="A14" s="9"/>
      <c r="B14" s="10" t="s">
        <v>31</v>
      </c>
      <c r="C14" s="9" t="s">
        <v>13</v>
      </c>
      <c r="D14" s="13">
        <v>0</v>
      </c>
      <c r="E14" s="13">
        <v>0</v>
      </c>
      <c r="F14" s="13">
        <v>0</v>
      </c>
    </row>
    <row r="15" spans="1:6" s="3" customFormat="1" ht="15.75">
      <c r="A15" s="9"/>
      <c r="B15" s="10" t="s">
        <v>23</v>
      </c>
      <c r="C15" s="9" t="s">
        <v>13</v>
      </c>
      <c r="D15" s="13">
        <v>0</v>
      </c>
      <c r="E15" s="13">
        <v>0</v>
      </c>
      <c r="F15" s="13">
        <v>0</v>
      </c>
    </row>
    <row r="16" spans="1:6" s="4" customFormat="1" ht="78.75">
      <c r="A16" s="9" t="s">
        <v>34</v>
      </c>
      <c r="B16" s="10" t="s">
        <v>87</v>
      </c>
      <c r="C16" s="9" t="s">
        <v>13</v>
      </c>
      <c r="D16" s="13">
        <v>0</v>
      </c>
      <c r="E16" s="13">
        <v>0</v>
      </c>
      <c r="F16" s="13">
        <v>0</v>
      </c>
    </row>
    <row r="17" spans="1:6" s="3" customFormat="1" ht="15.75">
      <c r="A17" s="9" t="s">
        <v>35</v>
      </c>
      <c r="B17" s="10" t="s">
        <v>29</v>
      </c>
      <c r="C17" s="9" t="s">
        <v>13</v>
      </c>
      <c r="D17" s="13">
        <v>0</v>
      </c>
      <c r="E17" s="13">
        <v>0</v>
      </c>
      <c r="F17" s="13">
        <v>0</v>
      </c>
    </row>
    <row r="18" spans="1:6" s="3" customFormat="1" ht="15.75">
      <c r="A18" s="9"/>
      <c r="B18" s="10" t="s">
        <v>30</v>
      </c>
      <c r="C18" s="9" t="s">
        <v>13</v>
      </c>
      <c r="D18" s="13">
        <v>0</v>
      </c>
      <c r="E18" s="13">
        <v>0</v>
      </c>
      <c r="F18" s="13">
        <v>0</v>
      </c>
    </row>
    <row r="19" spans="1:6" s="3" customFormat="1" ht="15.75">
      <c r="A19" s="9"/>
      <c r="B19" s="10" t="s">
        <v>31</v>
      </c>
      <c r="C19" s="9" t="s">
        <v>13</v>
      </c>
      <c r="D19" s="13">
        <v>0</v>
      </c>
      <c r="E19" s="13">
        <v>0</v>
      </c>
      <c r="F19" s="13">
        <v>0</v>
      </c>
    </row>
    <row r="20" spans="1:6" s="3" customFormat="1" ht="15.75">
      <c r="A20" s="9" t="s">
        <v>36</v>
      </c>
      <c r="B20" s="10" t="s">
        <v>33</v>
      </c>
      <c r="C20" s="9" t="s">
        <v>13</v>
      </c>
      <c r="D20" s="13">
        <v>0</v>
      </c>
      <c r="E20" s="13">
        <v>0</v>
      </c>
      <c r="F20" s="13">
        <v>0</v>
      </c>
    </row>
    <row r="21" spans="1:6" s="3" customFormat="1" ht="15.75">
      <c r="A21" s="9"/>
      <c r="B21" s="10" t="s">
        <v>30</v>
      </c>
      <c r="C21" s="9" t="s">
        <v>13</v>
      </c>
      <c r="D21" s="13">
        <v>0</v>
      </c>
      <c r="E21" s="13">
        <v>0</v>
      </c>
      <c r="F21" s="13">
        <v>0</v>
      </c>
    </row>
    <row r="22" spans="1:6" s="3" customFormat="1" ht="15.75">
      <c r="A22" s="9"/>
      <c r="B22" s="10" t="s">
        <v>31</v>
      </c>
      <c r="C22" s="9" t="s">
        <v>13</v>
      </c>
      <c r="D22" s="13">
        <v>0</v>
      </c>
      <c r="E22" s="13">
        <v>0</v>
      </c>
      <c r="F22" s="13">
        <v>0</v>
      </c>
    </row>
    <row r="23" spans="1:6" s="3" customFormat="1" ht="63">
      <c r="A23" s="9" t="s">
        <v>37</v>
      </c>
      <c r="B23" s="10" t="s">
        <v>88</v>
      </c>
      <c r="C23" s="9" t="s">
        <v>13</v>
      </c>
      <c r="D23" s="13">
        <v>0</v>
      </c>
      <c r="E23" s="13">
        <v>0</v>
      </c>
      <c r="F23" s="13">
        <v>0</v>
      </c>
    </row>
    <row r="24" spans="1:6" s="3" customFormat="1" ht="15.75">
      <c r="A24" s="9" t="s">
        <v>38</v>
      </c>
      <c r="B24" s="10" t="s">
        <v>29</v>
      </c>
      <c r="C24" s="9" t="s">
        <v>13</v>
      </c>
      <c r="D24" s="13">
        <v>0</v>
      </c>
      <c r="E24" s="13">
        <v>0</v>
      </c>
      <c r="F24" s="13">
        <v>0</v>
      </c>
    </row>
    <row r="25" spans="1:6" s="3" customFormat="1" ht="15.75">
      <c r="A25" s="9"/>
      <c r="B25" s="10" t="s">
        <v>30</v>
      </c>
      <c r="C25" s="9" t="s">
        <v>13</v>
      </c>
      <c r="D25" s="13">
        <v>0</v>
      </c>
      <c r="E25" s="13">
        <v>0</v>
      </c>
      <c r="F25" s="13">
        <v>0</v>
      </c>
    </row>
    <row r="26" spans="1:6" s="3" customFormat="1" ht="15.75">
      <c r="A26" s="9"/>
      <c r="B26" s="10" t="s">
        <v>31</v>
      </c>
      <c r="C26" s="9" t="s">
        <v>13</v>
      </c>
      <c r="D26" s="13">
        <v>0</v>
      </c>
      <c r="E26" s="13">
        <v>0</v>
      </c>
      <c r="F26" s="13">
        <v>0</v>
      </c>
    </row>
    <row r="27" spans="1:6" s="3" customFormat="1" ht="15.75">
      <c r="A27" s="9" t="s">
        <v>39</v>
      </c>
      <c r="B27" s="10" t="s">
        <v>33</v>
      </c>
      <c r="C27" s="9" t="s">
        <v>13</v>
      </c>
      <c r="D27" s="13">
        <v>0</v>
      </c>
      <c r="E27" s="13">
        <v>0</v>
      </c>
      <c r="F27" s="13">
        <v>0</v>
      </c>
    </row>
    <row r="28" spans="1:6" s="3" customFormat="1" ht="15.75">
      <c r="A28" s="9"/>
      <c r="B28" s="10" t="s">
        <v>30</v>
      </c>
      <c r="C28" s="9" t="s">
        <v>13</v>
      </c>
      <c r="D28" s="13">
        <v>0</v>
      </c>
      <c r="E28" s="13">
        <v>0</v>
      </c>
      <c r="F28" s="13">
        <v>0</v>
      </c>
    </row>
    <row r="29" spans="1:6" s="3" customFormat="1" ht="15.75">
      <c r="A29" s="9"/>
      <c r="B29" s="10" t="s">
        <v>31</v>
      </c>
      <c r="C29" s="9" t="s">
        <v>13</v>
      </c>
      <c r="D29" s="13">
        <v>0</v>
      </c>
      <c r="E29" s="13">
        <v>0</v>
      </c>
      <c r="F29" s="13">
        <v>0</v>
      </c>
    </row>
    <row r="30" spans="1:6" s="3" customFormat="1" ht="78.75">
      <c r="A30" s="9" t="s">
        <v>40</v>
      </c>
      <c r="B30" s="10" t="s">
        <v>89</v>
      </c>
      <c r="C30" s="9" t="s">
        <v>13</v>
      </c>
      <c r="D30" s="13">
        <v>0</v>
      </c>
      <c r="E30" s="13">
        <v>0</v>
      </c>
      <c r="F30" s="13">
        <v>0</v>
      </c>
    </row>
    <row r="31" spans="1:6" s="3" customFormat="1" ht="15.75">
      <c r="A31" s="9" t="s">
        <v>41</v>
      </c>
      <c r="B31" s="10" t="s">
        <v>29</v>
      </c>
      <c r="C31" s="9" t="s">
        <v>13</v>
      </c>
      <c r="D31" s="13">
        <v>0</v>
      </c>
      <c r="E31" s="13">
        <v>0</v>
      </c>
      <c r="F31" s="13">
        <v>0</v>
      </c>
    </row>
    <row r="32" spans="1:6" s="3" customFormat="1" ht="15.75">
      <c r="A32" s="9"/>
      <c r="B32" s="10" t="s">
        <v>30</v>
      </c>
      <c r="C32" s="9" t="s">
        <v>13</v>
      </c>
      <c r="D32" s="13">
        <v>0</v>
      </c>
      <c r="E32" s="13">
        <v>0</v>
      </c>
      <c r="F32" s="13">
        <v>0</v>
      </c>
    </row>
    <row r="33" spans="1:6" s="3" customFormat="1" ht="15.75">
      <c r="A33" s="9"/>
      <c r="B33" s="10" t="s">
        <v>31</v>
      </c>
      <c r="C33" s="9" t="s">
        <v>13</v>
      </c>
      <c r="D33" s="13">
        <v>0</v>
      </c>
      <c r="E33" s="13">
        <v>0</v>
      </c>
      <c r="F33" s="13">
        <v>0</v>
      </c>
    </row>
    <row r="34" spans="1:6" s="3" customFormat="1" ht="15.75">
      <c r="A34" s="9" t="s">
        <v>42</v>
      </c>
      <c r="B34" s="10" t="s">
        <v>33</v>
      </c>
      <c r="C34" s="9" t="s">
        <v>13</v>
      </c>
      <c r="D34" s="13">
        <v>0</v>
      </c>
      <c r="E34" s="13">
        <v>0</v>
      </c>
      <c r="F34" s="13">
        <v>0</v>
      </c>
    </row>
    <row r="35" spans="1:6" s="3" customFormat="1" ht="15.75">
      <c r="A35" s="9"/>
      <c r="B35" s="10" t="s">
        <v>30</v>
      </c>
      <c r="C35" s="9" t="s">
        <v>13</v>
      </c>
      <c r="D35" s="13">
        <v>0</v>
      </c>
      <c r="E35" s="13">
        <v>0</v>
      </c>
      <c r="F35" s="13">
        <v>0</v>
      </c>
    </row>
    <row r="36" spans="1:6" s="3" customFormat="1" ht="15.75">
      <c r="A36" s="9"/>
      <c r="B36" s="10" t="s">
        <v>31</v>
      </c>
      <c r="C36" s="9" t="s">
        <v>13</v>
      </c>
      <c r="D36" s="13">
        <v>0</v>
      </c>
      <c r="E36" s="13">
        <v>0</v>
      </c>
      <c r="F36" s="13">
        <v>0</v>
      </c>
    </row>
    <row r="37" spans="1:6" s="3" customFormat="1" ht="78.75">
      <c r="A37" s="9" t="s">
        <v>43</v>
      </c>
      <c r="B37" s="10" t="s">
        <v>90</v>
      </c>
      <c r="C37" s="9" t="s">
        <v>13</v>
      </c>
      <c r="D37" s="13">
        <v>0</v>
      </c>
      <c r="E37" s="13">
        <v>0</v>
      </c>
      <c r="F37" s="13">
        <v>0</v>
      </c>
    </row>
    <row r="38" spans="1:6" s="3" customFormat="1" ht="15.75">
      <c r="A38" s="9" t="s">
        <v>44</v>
      </c>
      <c r="B38" s="10" t="s">
        <v>29</v>
      </c>
      <c r="C38" s="9" t="s">
        <v>13</v>
      </c>
      <c r="D38" s="13">
        <v>0</v>
      </c>
      <c r="E38" s="13">
        <v>0</v>
      </c>
      <c r="F38" s="13">
        <v>0</v>
      </c>
    </row>
    <row r="39" spans="1:6" s="3" customFormat="1" ht="15.75">
      <c r="A39" s="9"/>
      <c r="B39" s="10" t="s">
        <v>30</v>
      </c>
      <c r="C39" s="9" t="s">
        <v>13</v>
      </c>
      <c r="D39" s="13">
        <v>0</v>
      </c>
      <c r="E39" s="13">
        <v>0</v>
      </c>
      <c r="F39" s="13">
        <v>0</v>
      </c>
    </row>
    <row r="40" spans="1:6" s="3" customFormat="1" ht="15.75">
      <c r="A40" s="9"/>
      <c r="B40" s="10" t="s">
        <v>31</v>
      </c>
      <c r="C40" s="9" t="s">
        <v>13</v>
      </c>
      <c r="D40" s="13">
        <v>0</v>
      </c>
      <c r="E40" s="13">
        <v>0</v>
      </c>
      <c r="F40" s="13">
        <v>0</v>
      </c>
    </row>
    <row r="41" spans="1:6" s="3" customFormat="1" ht="15.75">
      <c r="A41" s="9" t="s">
        <v>45</v>
      </c>
      <c r="B41" s="10" t="s">
        <v>33</v>
      </c>
      <c r="C41" s="9" t="s">
        <v>13</v>
      </c>
      <c r="D41" s="13">
        <v>0</v>
      </c>
      <c r="E41" s="13">
        <v>0</v>
      </c>
      <c r="F41" s="13">
        <v>0</v>
      </c>
    </row>
    <row r="42" spans="1:6" ht="15.75">
      <c r="A42" s="9"/>
      <c r="B42" s="10" t="s">
        <v>30</v>
      </c>
      <c r="C42" s="9" t="s">
        <v>13</v>
      </c>
      <c r="D42" s="13">
        <v>0</v>
      </c>
      <c r="E42" s="13">
        <v>0</v>
      </c>
      <c r="F42" s="13">
        <v>0</v>
      </c>
    </row>
    <row r="43" spans="1:6" s="6" customFormat="1" ht="15.75">
      <c r="A43" s="9"/>
      <c r="B43" s="10" t="s">
        <v>31</v>
      </c>
      <c r="C43" s="9" t="s">
        <v>13</v>
      </c>
      <c r="D43" s="13">
        <v>0</v>
      </c>
      <c r="E43" s="13">
        <v>0</v>
      </c>
      <c r="F43" s="13">
        <v>0</v>
      </c>
    </row>
    <row r="44" spans="1:6" s="6" customFormat="1" ht="31.5">
      <c r="A44" s="9" t="s">
        <v>46</v>
      </c>
      <c r="B44" s="10" t="s">
        <v>91</v>
      </c>
      <c r="C44" s="9" t="s">
        <v>13</v>
      </c>
      <c r="D44" s="13">
        <f>D8</f>
        <v>118.70743</v>
      </c>
      <c r="E44" s="13">
        <f>E8</f>
        <v>140.83</v>
      </c>
      <c r="F44" s="13">
        <f>F8</f>
        <v>130.24955</v>
      </c>
    </row>
    <row r="45" spans="1:6" s="6" customFormat="1" ht="15.75">
      <c r="A45" s="9" t="s">
        <v>47</v>
      </c>
      <c r="B45" s="10" t="s">
        <v>29</v>
      </c>
      <c r="C45" s="9" t="s">
        <v>13</v>
      </c>
      <c r="D45" s="13">
        <f>D44</f>
        <v>118.70743</v>
      </c>
      <c r="E45" s="13">
        <f aca="true" t="shared" si="0" ref="E45:F47">E9</f>
        <v>140.83</v>
      </c>
      <c r="F45" s="13">
        <f t="shared" si="0"/>
        <v>130.24955</v>
      </c>
    </row>
    <row r="46" spans="1:6" s="6" customFormat="1" ht="15.75">
      <c r="A46" s="9"/>
      <c r="B46" s="10" t="s">
        <v>30</v>
      </c>
      <c r="C46" s="9" t="s">
        <v>13</v>
      </c>
      <c r="D46" s="13">
        <f>D10</f>
        <v>59.026</v>
      </c>
      <c r="E46" s="13">
        <f t="shared" si="0"/>
        <v>70.415</v>
      </c>
      <c r="F46" s="13">
        <f t="shared" si="0"/>
        <v>65.124774</v>
      </c>
    </row>
    <row r="47" spans="1:6" ht="15.75">
      <c r="A47" s="9"/>
      <c r="B47" s="10" t="s">
        <v>31</v>
      </c>
      <c r="C47" s="9" t="s">
        <v>13</v>
      </c>
      <c r="D47" s="13">
        <f>D11</f>
        <v>59.68143</v>
      </c>
      <c r="E47" s="13">
        <f t="shared" si="0"/>
        <v>70.415</v>
      </c>
      <c r="F47" s="13">
        <f t="shared" si="0"/>
        <v>65.124776</v>
      </c>
    </row>
    <row r="48" spans="1:6" ht="15.75">
      <c r="A48" s="9" t="s">
        <v>48</v>
      </c>
      <c r="B48" s="10" t="s">
        <v>33</v>
      </c>
      <c r="C48" s="9" t="s">
        <v>13</v>
      </c>
      <c r="D48" s="13">
        <v>0</v>
      </c>
      <c r="E48" s="13">
        <v>0</v>
      </c>
      <c r="F48" s="13">
        <v>0</v>
      </c>
    </row>
    <row r="49" spans="1:6" ht="15.75">
      <c r="A49" s="9"/>
      <c r="B49" s="10" t="s">
        <v>30</v>
      </c>
      <c r="C49" s="9" t="s">
        <v>13</v>
      </c>
      <c r="D49" s="13">
        <v>0</v>
      </c>
      <c r="E49" s="13">
        <v>0</v>
      </c>
      <c r="F49" s="13">
        <v>0</v>
      </c>
    </row>
    <row r="50" spans="1:6" ht="15.75">
      <c r="A50" s="9"/>
      <c r="B50" s="10" t="s">
        <v>31</v>
      </c>
      <c r="C50" s="9" t="s">
        <v>13</v>
      </c>
      <c r="D50" s="13">
        <v>0</v>
      </c>
      <c r="E50" s="13">
        <v>0</v>
      </c>
      <c r="F50" s="13">
        <v>0</v>
      </c>
    </row>
    <row r="51" spans="1:6" ht="31.5">
      <c r="A51" s="9" t="s">
        <v>49</v>
      </c>
      <c r="B51" s="10" t="s">
        <v>50</v>
      </c>
      <c r="C51" s="9" t="s">
        <v>13</v>
      </c>
      <c r="D51" s="13">
        <v>0</v>
      </c>
      <c r="E51" s="13">
        <v>0</v>
      </c>
      <c r="F51" s="13">
        <v>0</v>
      </c>
    </row>
    <row r="52" spans="1:6" ht="15.75">
      <c r="A52" s="9" t="s">
        <v>51</v>
      </c>
      <c r="B52" s="10" t="s">
        <v>29</v>
      </c>
      <c r="C52" s="9" t="s">
        <v>13</v>
      </c>
      <c r="D52" s="13">
        <v>0</v>
      </c>
      <c r="E52" s="13">
        <v>0</v>
      </c>
      <c r="F52" s="13">
        <v>0</v>
      </c>
    </row>
    <row r="53" spans="1:6" ht="15.75">
      <c r="A53" s="9"/>
      <c r="B53" s="10" t="s">
        <v>30</v>
      </c>
      <c r="C53" s="9" t="s">
        <v>13</v>
      </c>
      <c r="D53" s="13">
        <v>0</v>
      </c>
      <c r="E53" s="13">
        <v>0</v>
      </c>
      <c r="F53" s="13">
        <v>0</v>
      </c>
    </row>
    <row r="54" spans="1:6" ht="15.75">
      <c r="A54" s="9"/>
      <c r="B54" s="10" t="s">
        <v>31</v>
      </c>
      <c r="C54" s="9" t="s">
        <v>13</v>
      </c>
      <c r="D54" s="13">
        <v>0</v>
      </c>
      <c r="E54" s="13">
        <v>0</v>
      </c>
      <c r="F54" s="13">
        <v>0</v>
      </c>
    </row>
    <row r="55" spans="1:6" ht="15.75">
      <c r="A55" s="9" t="s">
        <v>52</v>
      </c>
      <c r="B55" s="10" t="s">
        <v>33</v>
      </c>
      <c r="C55" s="9" t="s">
        <v>13</v>
      </c>
      <c r="D55" s="13">
        <v>0</v>
      </c>
      <c r="E55" s="13">
        <v>0</v>
      </c>
      <c r="F55" s="13">
        <v>0</v>
      </c>
    </row>
    <row r="56" spans="1:6" ht="15.75">
      <c r="A56" s="9"/>
      <c r="B56" s="10" t="s">
        <v>30</v>
      </c>
      <c r="C56" s="9" t="s">
        <v>13</v>
      </c>
      <c r="D56" s="13">
        <v>0</v>
      </c>
      <c r="E56" s="13">
        <v>0</v>
      </c>
      <c r="F56" s="13">
        <v>0</v>
      </c>
    </row>
    <row r="57" spans="1:6" ht="15.75">
      <c r="A57" s="9"/>
      <c r="B57" s="10" t="s">
        <v>31</v>
      </c>
      <c r="C57" s="9" t="s">
        <v>13</v>
      </c>
      <c r="D57" s="13">
        <v>0</v>
      </c>
      <c r="E57" s="13">
        <v>0</v>
      </c>
      <c r="F57" s="13">
        <v>0</v>
      </c>
    </row>
    <row r="58" spans="1:6" ht="78.75">
      <c r="A58" s="9" t="s">
        <v>5</v>
      </c>
      <c r="B58" s="10" t="s">
        <v>53</v>
      </c>
      <c r="C58" s="9" t="s">
        <v>13</v>
      </c>
      <c r="D58" s="13">
        <f>D59</f>
        <v>12.083000000000006</v>
      </c>
      <c r="E58" s="13">
        <f>E59</f>
        <v>17.1</v>
      </c>
      <c r="F58" s="13">
        <f>F59</f>
        <v>11.072</v>
      </c>
    </row>
    <row r="59" spans="1:6" ht="15.75">
      <c r="A59" s="9"/>
      <c r="B59" s="10" t="s">
        <v>54</v>
      </c>
      <c r="C59" s="9" t="s">
        <v>13</v>
      </c>
      <c r="D59" s="13">
        <f>D60+D61</f>
        <v>12.083000000000006</v>
      </c>
      <c r="E59" s="13">
        <f>E60+E61</f>
        <v>17.1</v>
      </c>
      <c r="F59" s="13">
        <f>F60+F61</f>
        <v>11.072</v>
      </c>
    </row>
    <row r="60" spans="1:6" ht="15.75">
      <c r="A60" s="9"/>
      <c r="B60" s="10" t="s">
        <v>30</v>
      </c>
      <c r="C60" s="9" t="s">
        <v>13</v>
      </c>
      <c r="D60" s="13">
        <f>'[1]ДКут+Дерсу'!$M$21+'[1]ДКут+Дерсу'!$M$25</f>
        <v>6.986</v>
      </c>
      <c r="E60" s="13">
        <f>3.35+3.83+1.555</f>
        <v>8.735</v>
      </c>
      <c r="F60" s="13">
        <f>'[5]Анализ 2017 '!$Q$16+'[5]Анализ 2017 '!$Q$17</f>
        <v>5.6948</v>
      </c>
    </row>
    <row r="61" spans="1:6" ht="15.75">
      <c r="A61" s="9"/>
      <c r="B61" s="10" t="s">
        <v>31</v>
      </c>
      <c r="C61" s="9" t="s">
        <v>13</v>
      </c>
      <c r="D61" s="13">
        <f>'[1]ДКут+Дерсу'!$W$21+'[1]ДКут+Дерсу'!$W$25</f>
        <v>5.097000000000005</v>
      </c>
      <c r="E61" s="13">
        <f>3.35+3.83+1.185</f>
        <v>8.365</v>
      </c>
      <c r="F61" s="13">
        <f>'[5]Анализ 2017 '!$R$16+'[5]Анализ 2017 '!$R$17</f>
        <v>5.3772</v>
      </c>
    </row>
    <row r="62" spans="1:6" ht="15.75">
      <c r="A62" s="9"/>
      <c r="B62" s="10" t="s">
        <v>55</v>
      </c>
      <c r="C62" s="9" t="s">
        <v>13</v>
      </c>
      <c r="D62" s="13">
        <v>0</v>
      </c>
      <c r="E62" s="13">
        <v>0</v>
      </c>
      <c r="F62" s="13">
        <v>0</v>
      </c>
    </row>
    <row r="63" spans="1:6" ht="15.75">
      <c r="A63" s="9"/>
      <c r="B63" s="10" t="s">
        <v>30</v>
      </c>
      <c r="C63" s="9" t="s">
        <v>13</v>
      </c>
      <c r="D63" s="13">
        <v>0</v>
      </c>
      <c r="E63" s="13">
        <v>0</v>
      </c>
      <c r="F63" s="13">
        <v>0</v>
      </c>
    </row>
    <row r="64" spans="1:6" ht="15.75">
      <c r="A64" s="9"/>
      <c r="B64" s="10" t="s">
        <v>31</v>
      </c>
      <c r="C64" s="9" t="s">
        <v>13</v>
      </c>
      <c r="D64" s="13">
        <v>0</v>
      </c>
      <c r="E64" s="13">
        <v>0</v>
      </c>
      <c r="F64" s="13">
        <v>0</v>
      </c>
    </row>
    <row r="65" spans="1:6" ht="15.75">
      <c r="A65" s="9"/>
      <c r="B65" s="10" t="s">
        <v>56</v>
      </c>
      <c r="C65" s="9" t="s">
        <v>13</v>
      </c>
      <c r="D65" s="13">
        <v>0</v>
      </c>
      <c r="E65" s="13">
        <v>0</v>
      </c>
      <c r="F65" s="13">
        <v>0</v>
      </c>
    </row>
    <row r="66" spans="1:6" ht="15.75">
      <c r="A66" s="9"/>
      <c r="B66" s="10" t="s">
        <v>30</v>
      </c>
      <c r="C66" s="9" t="s">
        <v>13</v>
      </c>
      <c r="D66" s="13">
        <v>0</v>
      </c>
      <c r="E66" s="13">
        <v>0</v>
      </c>
      <c r="F66" s="13">
        <v>0</v>
      </c>
    </row>
    <row r="67" spans="1:6" ht="15.75">
      <c r="A67" s="9"/>
      <c r="B67" s="10" t="s">
        <v>31</v>
      </c>
      <c r="C67" s="9" t="s">
        <v>13</v>
      </c>
      <c r="D67" s="13">
        <v>0</v>
      </c>
      <c r="E67" s="13">
        <v>0</v>
      </c>
      <c r="F67" s="13">
        <v>0</v>
      </c>
    </row>
    <row r="68" spans="1:6" ht="15.75">
      <c r="A68" s="9"/>
      <c r="B68" s="10" t="s">
        <v>57</v>
      </c>
      <c r="C68" s="9" t="s">
        <v>13</v>
      </c>
      <c r="D68" s="13">
        <v>0</v>
      </c>
      <c r="E68" s="13">
        <v>0</v>
      </c>
      <c r="F68" s="13">
        <v>0</v>
      </c>
    </row>
    <row r="69" spans="1:6" ht="15.75">
      <c r="A69" s="9"/>
      <c r="B69" s="10" t="s">
        <v>30</v>
      </c>
      <c r="C69" s="9" t="s">
        <v>13</v>
      </c>
      <c r="D69" s="13">
        <v>0</v>
      </c>
      <c r="E69" s="13">
        <v>0</v>
      </c>
      <c r="F69" s="13">
        <v>0</v>
      </c>
    </row>
    <row r="70" spans="1:6" ht="15.75">
      <c r="A70" s="9"/>
      <c r="B70" s="10" t="s">
        <v>31</v>
      </c>
      <c r="C70" s="9" t="s">
        <v>13</v>
      </c>
      <c r="D70" s="13">
        <v>0</v>
      </c>
      <c r="E70" s="13">
        <v>0</v>
      </c>
      <c r="F70" s="13">
        <v>0</v>
      </c>
    </row>
    <row r="71" spans="1:6" ht="63">
      <c r="A71" s="9" t="s">
        <v>6</v>
      </c>
      <c r="B71" s="10" t="s">
        <v>58</v>
      </c>
      <c r="C71" s="9" t="s">
        <v>13</v>
      </c>
      <c r="D71" s="13">
        <v>0</v>
      </c>
      <c r="E71" s="13">
        <v>0</v>
      </c>
      <c r="F71" s="13">
        <v>0</v>
      </c>
    </row>
    <row r="72" spans="1:6" ht="15.75">
      <c r="A72" s="9"/>
      <c r="B72" s="10" t="s">
        <v>59</v>
      </c>
      <c r="C72" s="9" t="s">
        <v>13</v>
      </c>
      <c r="D72" s="13">
        <v>0</v>
      </c>
      <c r="E72" s="13">
        <v>0</v>
      </c>
      <c r="F72" s="13">
        <v>0</v>
      </c>
    </row>
    <row r="73" spans="1:6" ht="15.75">
      <c r="A73" s="9"/>
      <c r="B73" s="10" t="s">
        <v>60</v>
      </c>
      <c r="C73" s="9" t="s">
        <v>13</v>
      </c>
      <c r="D73" s="14">
        <v>0</v>
      </c>
      <c r="E73" s="14">
        <v>0</v>
      </c>
      <c r="F73" s="14">
        <v>0</v>
      </c>
    </row>
    <row r="74" spans="1:6" ht="31.5">
      <c r="A74" s="9" t="s">
        <v>7</v>
      </c>
      <c r="B74" s="10" t="s">
        <v>92</v>
      </c>
      <c r="C74" s="9"/>
      <c r="D74" s="16">
        <v>0.105</v>
      </c>
      <c r="E74" s="16">
        <v>0.105</v>
      </c>
      <c r="F74" s="16">
        <v>0.107</v>
      </c>
    </row>
    <row r="75" spans="1:6" ht="15.75">
      <c r="A75" s="9"/>
      <c r="B75" s="10" t="s">
        <v>23</v>
      </c>
      <c r="C75" s="9"/>
      <c r="D75" s="14">
        <v>0</v>
      </c>
      <c r="E75" s="14">
        <v>0</v>
      </c>
      <c r="F75" s="14">
        <v>0</v>
      </c>
    </row>
    <row r="76" spans="1:6" ht="31.5">
      <c r="A76" s="9" t="s">
        <v>8</v>
      </c>
      <c r="B76" s="10" t="s">
        <v>61</v>
      </c>
      <c r="C76" s="9" t="s">
        <v>64</v>
      </c>
      <c r="D76" s="16">
        <v>0.097</v>
      </c>
      <c r="E76" s="16">
        <v>0.097</v>
      </c>
      <c r="F76" s="16">
        <v>0.098</v>
      </c>
    </row>
    <row r="77" spans="1:6" ht="78.75">
      <c r="A77" s="9" t="s">
        <v>62</v>
      </c>
      <c r="B77" s="10" t="s">
        <v>63</v>
      </c>
      <c r="C77" s="9" t="s">
        <v>64</v>
      </c>
      <c r="D77" s="16">
        <v>0.008</v>
      </c>
      <c r="E77" s="16">
        <v>0.008</v>
      </c>
      <c r="F77" s="16">
        <v>0.009</v>
      </c>
    </row>
    <row r="78" spans="1:6" ht="15.75">
      <c r="A78" s="9"/>
      <c r="B78" s="10" t="s">
        <v>54</v>
      </c>
      <c r="C78" s="9" t="s">
        <v>64</v>
      </c>
      <c r="D78" s="16">
        <v>0.008</v>
      </c>
      <c r="E78" s="16">
        <v>0.008</v>
      </c>
      <c r="F78" s="16">
        <v>0.009</v>
      </c>
    </row>
    <row r="79" spans="1:6" ht="15.75">
      <c r="A79" s="9"/>
      <c r="B79" s="10" t="s">
        <v>55</v>
      </c>
      <c r="C79" s="9" t="s">
        <v>64</v>
      </c>
      <c r="D79" s="14">
        <v>0</v>
      </c>
      <c r="E79" s="14">
        <v>0</v>
      </c>
      <c r="F79" s="14">
        <v>0</v>
      </c>
    </row>
    <row r="80" spans="1:6" ht="15.75">
      <c r="A80" s="9"/>
      <c r="B80" s="10" t="s">
        <v>56</v>
      </c>
      <c r="C80" s="9" t="s">
        <v>64</v>
      </c>
      <c r="D80" s="14">
        <v>0</v>
      </c>
      <c r="E80" s="14">
        <v>0</v>
      </c>
      <c r="F80" s="14">
        <v>0</v>
      </c>
    </row>
    <row r="81" spans="1:6" ht="15.75">
      <c r="A81" s="9"/>
      <c r="B81" s="10" t="s">
        <v>57</v>
      </c>
      <c r="C81" s="9" t="s">
        <v>64</v>
      </c>
      <c r="D81" s="14">
        <v>0</v>
      </c>
      <c r="E81" s="14">
        <v>0</v>
      </c>
      <c r="F81" s="14">
        <v>0</v>
      </c>
    </row>
    <row r="82" spans="1:6" ht="63">
      <c r="A82" s="9" t="s">
        <v>65</v>
      </c>
      <c r="B82" s="10" t="s">
        <v>66</v>
      </c>
      <c r="C82" s="9" t="s">
        <v>64</v>
      </c>
      <c r="D82" s="14">
        <v>0</v>
      </c>
      <c r="E82" s="14">
        <v>0</v>
      </c>
      <c r="F82" s="14">
        <v>0</v>
      </c>
    </row>
    <row r="83" spans="1:6" ht="31.5">
      <c r="A83" s="9" t="s">
        <v>10</v>
      </c>
      <c r="B83" s="10" t="s">
        <v>93</v>
      </c>
      <c r="C83" s="9"/>
      <c r="D83" s="14">
        <v>105</v>
      </c>
      <c r="E83" s="14">
        <v>105</v>
      </c>
      <c r="F83" s="14">
        <v>107</v>
      </c>
    </row>
    <row r="84" spans="1:6" ht="15.75">
      <c r="A84" s="9"/>
      <c r="B84" s="10" t="s">
        <v>23</v>
      </c>
      <c r="C84" s="9"/>
      <c r="D84" s="14">
        <v>0</v>
      </c>
      <c r="E84" s="14">
        <v>0</v>
      </c>
      <c r="F84" s="14">
        <v>0</v>
      </c>
    </row>
    <row r="85" spans="1:6" ht="31.5">
      <c r="A85" s="9" t="s">
        <v>11</v>
      </c>
      <c r="B85" s="10" t="s">
        <v>67</v>
      </c>
      <c r="C85" s="9" t="s">
        <v>68</v>
      </c>
      <c r="D85" s="14">
        <v>97</v>
      </c>
      <c r="E85" s="14">
        <v>97</v>
      </c>
      <c r="F85" s="14">
        <v>98</v>
      </c>
    </row>
    <row r="86" spans="1:6" ht="78.75">
      <c r="A86" s="9" t="s">
        <v>12</v>
      </c>
      <c r="B86" s="10" t="s">
        <v>69</v>
      </c>
      <c r="C86" s="9" t="s">
        <v>68</v>
      </c>
      <c r="D86" s="14">
        <v>8</v>
      </c>
      <c r="E86" s="14">
        <v>8</v>
      </c>
      <c r="F86" s="14">
        <v>9</v>
      </c>
    </row>
    <row r="87" spans="1:6" ht="15.75">
      <c r="A87" s="9"/>
      <c r="B87" s="10" t="s">
        <v>54</v>
      </c>
      <c r="C87" s="9" t="s">
        <v>68</v>
      </c>
      <c r="D87" s="14">
        <v>8</v>
      </c>
      <c r="E87" s="14">
        <v>8</v>
      </c>
      <c r="F87" s="14">
        <v>9</v>
      </c>
    </row>
    <row r="88" spans="1:6" ht="15.75">
      <c r="A88" s="9"/>
      <c r="B88" s="10" t="s">
        <v>55</v>
      </c>
      <c r="C88" s="9" t="s">
        <v>68</v>
      </c>
      <c r="D88" s="14">
        <v>0</v>
      </c>
      <c r="E88" s="14">
        <v>0</v>
      </c>
      <c r="F88" s="14">
        <v>0</v>
      </c>
    </row>
    <row r="89" spans="1:6" ht="15.75">
      <c r="A89" s="9"/>
      <c r="B89" s="10" t="s">
        <v>56</v>
      </c>
      <c r="C89" s="9" t="s">
        <v>68</v>
      </c>
      <c r="D89" s="14">
        <v>0</v>
      </c>
      <c r="E89" s="14">
        <v>0</v>
      </c>
      <c r="F89" s="14">
        <v>0</v>
      </c>
    </row>
    <row r="90" spans="1:6" ht="15.75">
      <c r="A90" s="9"/>
      <c r="B90" s="10" t="s">
        <v>57</v>
      </c>
      <c r="C90" s="9" t="s">
        <v>68</v>
      </c>
      <c r="D90" s="14">
        <v>0</v>
      </c>
      <c r="E90" s="14">
        <v>0</v>
      </c>
      <c r="F90" s="14">
        <v>0</v>
      </c>
    </row>
    <row r="91" spans="1:6" ht="15.75">
      <c r="A91" s="9" t="s">
        <v>14</v>
      </c>
      <c r="B91" s="10" t="s">
        <v>70</v>
      </c>
      <c r="C91" s="9" t="s">
        <v>68</v>
      </c>
      <c r="D91" s="14">
        <v>106</v>
      </c>
      <c r="E91" s="14">
        <v>106</v>
      </c>
      <c r="F91" s="14">
        <v>107</v>
      </c>
    </row>
    <row r="92" spans="1:6" ht="31.5">
      <c r="A92" s="9" t="s">
        <v>15</v>
      </c>
      <c r="B92" s="10" t="s">
        <v>71</v>
      </c>
      <c r="C92" s="9" t="s">
        <v>4</v>
      </c>
      <c r="D92" s="14">
        <f>'[4]Разбивка по полугодиям 2017 '!$H$41</f>
        <v>3927.404593976198</v>
      </c>
      <c r="E92" s="14">
        <f>'[2]Д.Кут и Дерсу'!$G$36</f>
        <v>4449.03431790255</v>
      </c>
      <c r="F92" s="14">
        <f>'[5]Анализ 2017 '!$S$48</f>
        <v>10475.36843360632</v>
      </c>
    </row>
    <row r="93" spans="1:6" ht="47.25">
      <c r="A93" s="9" t="s">
        <v>72</v>
      </c>
      <c r="B93" s="10" t="s">
        <v>16</v>
      </c>
      <c r="C93" s="9"/>
      <c r="D93" s="14"/>
      <c r="E93" s="14"/>
      <c r="F93" s="14"/>
    </row>
    <row r="94" spans="1:6" ht="15.75">
      <c r="A94" s="9" t="s">
        <v>73</v>
      </c>
      <c r="B94" s="10" t="s">
        <v>17</v>
      </c>
      <c r="C94" s="9" t="s">
        <v>18</v>
      </c>
      <c r="D94" s="14">
        <v>6</v>
      </c>
      <c r="E94" s="14">
        <v>6</v>
      </c>
      <c r="F94" s="26">
        <f>'[5]Анализ 2017 '!$S$31</f>
        <v>9.72173104003076</v>
      </c>
    </row>
    <row r="95" spans="1:6" ht="47.25">
      <c r="A95" s="9" t="s">
        <v>74</v>
      </c>
      <c r="B95" s="10" t="s">
        <v>19</v>
      </c>
      <c r="C95" s="9" t="s">
        <v>20</v>
      </c>
      <c r="D95" s="14">
        <v>13.501</v>
      </c>
      <c r="E95" s="14">
        <v>17.8496</v>
      </c>
      <c r="F95" s="14">
        <f>'[5]Анализ 2017 '!$S$32/1000</f>
        <v>25.30008201049186</v>
      </c>
    </row>
    <row r="96" spans="1:6" ht="47.25">
      <c r="A96" s="9" t="s">
        <v>75</v>
      </c>
      <c r="B96" s="10" t="s">
        <v>21</v>
      </c>
      <c r="C96" s="9"/>
      <c r="D96" s="13">
        <v>0</v>
      </c>
      <c r="E96" s="13">
        <v>0</v>
      </c>
      <c r="F96" s="13">
        <v>0</v>
      </c>
    </row>
    <row r="97" spans="1:7" ht="31.5">
      <c r="A97" s="9" t="s">
        <v>76</v>
      </c>
      <c r="B97" s="10" t="s">
        <v>77</v>
      </c>
      <c r="C97" s="9" t="s">
        <v>4</v>
      </c>
      <c r="D97" s="13">
        <v>0</v>
      </c>
      <c r="E97" s="13">
        <v>0</v>
      </c>
      <c r="F97" s="13">
        <v>0</v>
      </c>
      <c r="G97" s="7"/>
    </row>
    <row r="98" spans="1:6" ht="31.5">
      <c r="A98" s="9" t="s">
        <v>78</v>
      </c>
      <c r="B98" s="10" t="s">
        <v>79</v>
      </c>
      <c r="C98" s="9" t="s">
        <v>4</v>
      </c>
      <c r="D98" s="13">
        <v>0</v>
      </c>
      <c r="E98" s="13">
        <v>0</v>
      </c>
      <c r="F98" s="13">
        <v>0</v>
      </c>
    </row>
    <row r="99" spans="1:6" ht="15.75">
      <c r="A99" s="17" t="s">
        <v>80</v>
      </c>
      <c r="B99" s="18" t="s">
        <v>81</v>
      </c>
      <c r="C99" s="17" t="s">
        <v>4</v>
      </c>
      <c r="D99" s="22">
        <f>'[3]Разбивка по полугодиям 2017 '!$H$38</f>
        <v>27.045299362999998</v>
      </c>
      <c r="E99" s="22">
        <f>'[3]Разбивка по полугодиям 2017 '!$K$38</f>
        <v>27.32</v>
      </c>
      <c r="F99" s="22">
        <f>'[5]Анализ 2017 '!$S$42</f>
        <v>36.39900281000001</v>
      </c>
    </row>
    <row r="100" spans="1:6" ht="15.75">
      <c r="A100" s="17"/>
      <c r="B100" s="18"/>
      <c r="C100" s="17"/>
      <c r="D100" s="23"/>
      <c r="E100" s="23"/>
      <c r="F100" s="23"/>
    </row>
    <row r="101" spans="1:6" ht="31.5">
      <c r="A101" s="9" t="s">
        <v>82</v>
      </c>
      <c r="B101" s="10" t="s">
        <v>95</v>
      </c>
      <c r="C101" s="9" t="s">
        <v>4</v>
      </c>
      <c r="D101" s="13">
        <v>0</v>
      </c>
      <c r="E101" s="13">
        <v>0</v>
      </c>
      <c r="F101" s="13">
        <v>0</v>
      </c>
    </row>
    <row r="102" spans="1:6" ht="47.25">
      <c r="A102" s="9" t="s">
        <v>83</v>
      </c>
      <c r="B102" s="10" t="s">
        <v>84</v>
      </c>
      <c r="C102" s="9" t="s">
        <v>9</v>
      </c>
      <c r="D102" s="13">
        <v>0</v>
      </c>
      <c r="E102" s="13">
        <v>0</v>
      </c>
      <c r="F102" s="13">
        <v>0</v>
      </c>
    </row>
    <row r="103" spans="1:6" ht="63">
      <c r="A103" s="9" t="s">
        <v>85</v>
      </c>
      <c r="B103" s="10" t="s">
        <v>86</v>
      </c>
      <c r="C103" s="9"/>
      <c r="D103" s="13">
        <v>0</v>
      </c>
      <c r="E103" s="13">
        <v>0</v>
      </c>
      <c r="F103" s="13">
        <v>0</v>
      </c>
    </row>
    <row r="104" s="6" customFormat="1" ht="12.75">
      <c r="A104" s="5" t="s">
        <v>94</v>
      </c>
    </row>
  </sheetData>
  <sheetProtection/>
  <mergeCells count="8">
    <mergeCell ref="A99:A100"/>
    <mergeCell ref="B99:B100"/>
    <mergeCell ref="C99:C100"/>
    <mergeCell ref="A2:F2"/>
    <mergeCell ref="E1:F1"/>
    <mergeCell ref="D99:D100"/>
    <mergeCell ref="E99:E100"/>
    <mergeCell ref="F99:F100"/>
  </mergeCells>
  <printOptions/>
  <pageMargins left="0.46" right="0.17" top="0.17" bottom="0.17" header="0.1968503937007874" footer="0.1968503937007874"/>
  <pageSetup fitToHeight="5" fitToWidth="1"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BreakPreview" zoomScale="80" zoomScaleSheetLayoutView="80" zoomScalePageLayoutView="0" workbookViewId="0" topLeftCell="A84">
      <selection activeCell="F93" sqref="F93"/>
    </sheetView>
  </sheetViews>
  <sheetFormatPr defaultColWidth="9.00390625" defaultRowHeight="12.75"/>
  <cols>
    <col min="1" max="1" width="9.75390625" style="1" customWidth="1"/>
    <col min="2" max="2" width="54.25390625" style="1" customWidth="1"/>
    <col min="3" max="3" width="12.25390625" style="1" customWidth="1"/>
    <col min="4" max="4" width="23.125" style="1" customWidth="1"/>
    <col min="5" max="5" width="22.75390625" style="1" customWidth="1"/>
    <col min="6" max="6" width="20.875" style="1" customWidth="1"/>
    <col min="7" max="16384" width="9.125" style="1" customWidth="1"/>
  </cols>
  <sheetData>
    <row r="1" spans="5:6" ht="42.75" customHeight="1">
      <c r="E1" s="21" t="s">
        <v>24</v>
      </c>
      <c r="F1" s="21"/>
    </row>
    <row r="3" spans="1:6" s="15" customFormat="1" ht="24.75" customHeight="1">
      <c r="A3" s="19" t="s">
        <v>25</v>
      </c>
      <c r="B3" s="20"/>
      <c r="C3" s="20"/>
      <c r="D3" s="20"/>
      <c r="E3" s="20"/>
      <c r="F3" s="20"/>
    </row>
    <row r="4" ht="15.75" hidden="1"/>
    <row r="5" spans="4:6" ht="15.75" hidden="1">
      <c r="D5" s="11">
        <f>D45+D59</f>
        <v>88.96736899999999</v>
      </c>
      <c r="E5" s="11">
        <f>E45+E59</f>
        <v>182.26999999999998</v>
      </c>
      <c r="F5" s="11">
        <f>F45+F59</f>
        <v>89.558</v>
      </c>
    </row>
    <row r="6" spans="1:6" s="2" customFormat="1" ht="47.25">
      <c r="A6" s="8" t="s">
        <v>22</v>
      </c>
      <c r="B6" s="8" t="s">
        <v>0</v>
      </c>
      <c r="C6" s="8" t="s">
        <v>1</v>
      </c>
      <c r="D6" s="8" t="s">
        <v>96</v>
      </c>
      <c r="E6" s="8" t="s">
        <v>97</v>
      </c>
      <c r="F6" s="8" t="s">
        <v>98</v>
      </c>
    </row>
    <row r="7" spans="1:6" s="3" customFormat="1" ht="31.5">
      <c r="A7" s="9" t="s">
        <v>2</v>
      </c>
      <c r="B7" s="10" t="s">
        <v>26</v>
      </c>
      <c r="C7" s="9"/>
      <c r="D7" s="13">
        <f>D9+D59</f>
        <v>88.96736899999999</v>
      </c>
      <c r="E7" s="13">
        <f>E9+E59</f>
        <v>182.26999999999998</v>
      </c>
      <c r="F7" s="13">
        <f>F9+F59</f>
        <v>89.558</v>
      </c>
    </row>
    <row r="8" spans="1:6" s="3" customFormat="1" ht="15.75">
      <c r="A8" s="9"/>
      <c r="B8" s="10" t="s">
        <v>23</v>
      </c>
      <c r="C8" s="9"/>
      <c r="D8" s="13">
        <v>0</v>
      </c>
      <c r="E8" s="13">
        <v>0</v>
      </c>
      <c r="F8" s="13">
        <v>0</v>
      </c>
    </row>
    <row r="9" spans="1:6" s="3" customFormat="1" ht="31.5">
      <c r="A9" s="9" t="s">
        <v>3</v>
      </c>
      <c r="B9" s="10" t="s">
        <v>27</v>
      </c>
      <c r="C9" s="9" t="s">
        <v>13</v>
      </c>
      <c r="D9" s="13">
        <f>D10</f>
        <v>87.62937</v>
      </c>
      <c r="E9" s="13">
        <f>E10</f>
        <v>147.97</v>
      </c>
      <c r="F9" s="13">
        <f>F10</f>
        <v>87.628</v>
      </c>
    </row>
    <row r="10" spans="1:6" s="3" customFormat="1" ht="15.75">
      <c r="A10" s="9" t="s">
        <v>28</v>
      </c>
      <c r="B10" s="10" t="s">
        <v>29</v>
      </c>
      <c r="C10" s="9" t="s">
        <v>13</v>
      </c>
      <c r="D10" s="13">
        <f>D11+D12</f>
        <v>87.62937</v>
      </c>
      <c r="E10" s="13">
        <f>E11+E12</f>
        <v>147.97</v>
      </c>
      <c r="F10" s="13">
        <f>F11+F12</f>
        <v>87.628</v>
      </c>
    </row>
    <row r="11" spans="1:6" s="3" customFormat="1" ht="15.75">
      <c r="A11" s="9"/>
      <c r="B11" s="10" t="s">
        <v>30</v>
      </c>
      <c r="C11" s="9" t="s">
        <v>13</v>
      </c>
      <c r="D11" s="13">
        <f>'[1]Лим'!$M$20</f>
        <v>47.388</v>
      </c>
      <c r="E11" s="13">
        <f>73.98</f>
        <v>73.98</v>
      </c>
      <c r="F11" s="13">
        <v>43.814</v>
      </c>
    </row>
    <row r="12" spans="1:6" s="3" customFormat="1" ht="15.75">
      <c r="A12" s="9"/>
      <c r="B12" s="10" t="s">
        <v>31</v>
      </c>
      <c r="C12" s="9" t="s">
        <v>13</v>
      </c>
      <c r="D12" s="13">
        <f>'[1]Лим'!$W$20</f>
        <v>40.24137</v>
      </c>
      <c r="E12" s="13">
        <v>73.99</v>
      </c>
      <c r="F12" s="13">
        <v>43.814</v>
      </c>
    </row>
    <row r="13" spans="1:6" s="3" customFormat="1" ht="15.75">
      <c r="A13" s="9" t="s">
        <v>32</v>
      </c>
      <c r="B13" s="10" t="s">
        <v>33</v>
      </c>
      <c r="C13" s="9" t="s">
        <v>13</v>
      </c>
      <c r="D13" s="13">
        <v>0</v>
      </c>
      <c r="E13" s="13">
        <v>0</v>
      </c>
      <c r="F13" s="13">
        <v>0</v>
      </c>
    </row>
    <row r="14" spans="1:6" s="3" customFormat="1" ht="15.75">
      <c r="A14" s="9"/>
      <c r="B14" s="10" t="s">
        <v>30</v>
      </c>
      <c r="C14" s="9" t="s">
        <v>13</v>
      </c>
      <c r="D14" s="13">
        <v>0</v>
      </c>
      <c r="E14" s="13">
        <v>0</v>
      </c>
      <c r="F14" s="13">
        <v>0</v>
      </c>
    </row>
    <row r="15" spans="1:6" s="3" customFormat="1" ht="15.75">
      <c r="A15" s="9"/>
      <c r="B15" s="10" t="s">
        <v>31</v>
      </c>
      <c r="C15" s="9" t="s">
        <v>13</v>
      </c>
      <c r="D15" s="13">
        <v>0</v>
      </c>
      <c r="E15" s="13">
        <v>0</v>
      </c>
      <c r="F15" s="13">
        <v>0</v>
      </c>
    </row>
    <row r="16" spans="1:6" s="3" customFormat="1" ht="15.75">
      <c r="A16" s="9"/>
      <c r="B16" s="10" t="s">
        <v>23</v>
      </c>
      <c r="C16" s="9" t="s">
        <v>13</v>
      </c>
      <c r="D16" s="13">
        <v>0</v>
      </c>
      <c r="E16" s="13">
        <v>0</v>
      </c>
      <c r="F16" s="13">
        <v>0</v>
      </c>
    </row>
    <row r="17" spans="1:6" s="4" customFormat="1" ht="78.75">
      <c r="A17" s="9" t="s">
        <v>34</v>
      </c>
      <c r="B17" s="10" t="s">
        <v>87</v>
      </c>
      <c r="C17" s="9" t="s">
        <v>13</v>
      </c>
      <c r="D17" s="13">
        <v>0</v>
      </c>
      <c r="E17" s="13">
        <v>0</v>
      </c>
      <c r="F17" s="13">
        <v>0</v>
      </c>
    </row>
    <row r="18" spans="1:6" s="3" customFormat="1" ht="15.75">
      <c r="A18" s="9" t="s">
        <v>35</v>
      </c>
      <c r="B18" s="10" t="s">
        <v>29</v>
      </c>
      <c r="C18" s="9" t="s">
        <v>13</v>
      </c>
      <c r="D18" s="13">
        <v>0</v>
      </c>
      <c r="E18" s="13">
        <v>0</v>
      </c>
      <c r="F18" s="13">
        <v>0</v>
      </c>
    </row>
    <row r="19" spans="1:6" s="3" customFormat="1" ht="15.75">
      <c r="A19" s="9"/>
      <c r="B19" s="10" t="s">
        <v>30</v>
      </c>
      <c r="C19" s="9" t="s">
        <v>13</v>
      </c>
      <c r="D19" s="13">
        <v>0</v>
      </c>
      <c r="E19" s="13">
        <v>0</v>
      </c>
      <c r="F19" s="13">
        <v>0</v>
      </c>
    </row>
    <row r="20" spans="1:6" s="3" customFormat="1" ht="15.75">
      <c r="A20" s="9"/>
      <c r="B20" s="10" t="s">
        <v>31</v>
      </c>
      <c r="C20" s="9" t="s">
        <v>13</v>
      </c>
      <c r="D20" s="13">
        <v>0</v>
      </c>
      <c r="E20" s="13">
        <v>0</v>
      </c>
      <c r="F20" s="13">
        <v>0</v>
      </c>
    </row>
    <row r="21" spans="1:6" s="3" customFormat="1" ht="15.75">
      <c r="A21" s="9" t="s">
        <v>36</v>
      </c>
      <c r="B21" s="10" t="s">
        <v>33</v>
      </c>
      <c r="C21" s="9" t="s">
        <v>13</v>
      </c>
      <c r="D21" s="13">
        <v>0</v>
      </c>
      <c r="E21" s="13">
        <v>0</v>
      </c>
      <c r="F21" s="13">
        <v>0</v>
      </c>
    </row>
    <row r="22" spans="1:6" s="3" customFormat="1" ht="15.75">
      <c r="A22" s="9"/>
      <c r="B22" s="10" t="s">
        <v>30</v>
      </c>
      <c r="C22" s="9" t="s">
        <v>13</v>
      </c>
      <c r="D22" s="13">
        <v>0</v>
      </c>
      <c r="E22" s="13">
        <v>0</v>
      </c>
      <c r="F22" s="13">
        <v>0</v>
      </c>
    </row>
    <row r="23" spans="1:6" s="3" customFormat="1" ht="15.75">
      <c r="A23" s="9"/>
      <c r="B23" s="10" t="s">
        <v>31</v>
      </c>
      <c r="C23" s="9" t="s">
        <v>13</v>
      </c>
      <c r="D23" s="13">
        <v>0</v>
      </c>
      <c r="E23" s="13">
        <v>0</v>
      </c>
      <c r="F23" s="13">
        <v>0</v>
      </c>
    </row>
    <row r="24" spans="1:6" s="3" customFormat="1" ht="63">
      <c r="A24" s="9" t="s">
        <v>37</v>
      </c>
      <c r="B24" s="10" t="s">
        <v>88</v>
      </c>
      <c r="C24" s="9" t="s">
        <v>13</v>
      </c>
      <c r="D24" s="13">
        <v>0</v>
      </c>
      <c r="E24" s="13">
        <v>0</v>
      </c>
      <c r="F24" s="13">
        <v>0</v>
      </c>
    </row>
    <row r="25" spans="1:6" s="3" customFormat="1" ht="15.75">
      <c r="A25" s="9" t="s">
        <v>38</v>
      </c>
      <c r="B25" s="10" t="s">
        <v>29</v>
      </c>
      <c r="C25" s="9" t="s">
        <v>13</v>
      </c>
      <c r="D25" s="13">
        <v>0</v>
      </c>
      <c r="E25" s="13">
        <v>0</v>
      </c>
      <c r="F25" s="13">
        <v>0</v>
      </c>
    </row>
    <row r="26" spans="1:6" s="3" customFormat="1" ht="15.75">
      <c r="A26" s="9"/>
      <c r="B26" s="10" t="s">
        <v>30</v>
      </c>
      <c r="C26" s="9" t="s">
        <v>13</v>
      </c>
      <c r="D26" s="13">
        <v>0</v>
      </c>
      <c r="E26" s="13">
        <v>0</v>
      </c>
      <c r="F26" s="13">
        <v>0</v>
      </c>
    </row>
    <row r="27" spans="1:6" s="3" customFormat="1" ht="15.75">
      <c r="A27" s="9"/>
      <c r="B27" s="10" t="s">
        <v>31</v>
      </c>
      <c r="C27" s="9" t="s">
        <v>13</v>
      </c>
      <c r="D27" s="13">
        <v>0</v>
      </c>
      <c r="E27" s="13">
        <v>0</v>
      </c>
      <c r="F27" s="13">
        <v>0</v>
      </c>
    </row>
    <row r="28" spans="1:6" s="3" customFormat="1" ht="15.75">
      <c r="A28" s="9" t="s">
        <v>39</v>
      </c>
      <c r="B28" s="10" t="s">
        <v>33</v>
      </c>
      <c r="C28" s="9" t="s">
        <v>13</v>
      </c>
      <c r="D28" s="13">
        <v>0</v>
      </c>
      <c r="E28" s="13">
        <v>0</v>
      </c>
      <c r="F28" s="13">
        <v>0</v>
      </c>
    </row>
    <row r="29" spans="1:6" s="3" customFormat="1" ht="15.75">
      <c r="A29" s="9"/>
      <c r="B29" s="10" t="s">
        <v>30</v>
      </c>
      <c r="C29" s="9" t="s">
        <v>13</v>
      </c>
      <c r="D29" s="13">
        <v>0</v>
      </c>
      <c r="E29" s="13">
        <v>0</v>
      </c>
      <c r="F29" s="13">
        <v>0</v>
      </c>
    </row>
    <row r="30" spans="1:6" s="3" customFormat="1" ht="15.75">
      <c r="A30" s="9"/>
      <c r="B30" s="10" t="s">
        <v>31</v>
      </c>
      <c r="C30" s="9" t="s">
        <v>13</v>
      </c>
      <c r="D30" s="13">
        <v>0</v>
      </c>
      <c r="E30" s="13">
        <v>0</v>
      </c>
      <c r="F30" s="13">
        <v>0</v>
      </c>
    </row>
    <row r="31" spans="1:6" s="3" customFormat="1" ht="78.75">
      <c r="A31" s="9" t="s">
        <v>40</v>
      </c>
      <c r="B31" s="10" t="s">
        <v>89</v>
      </c>
      <c r="C31" s="9" t="s">
        <v>13</v>
      </c>
      <c r="D31" s="13">
        <v>0</v>
      </c>
      <c r="E31" s="13">
        <v>0</v>
      </c>
      <c r="F31" s="13">
        <v>0</v>
      </c>
    </row>
    <row r="32" spans="1:6" s="3" customFormat="1" ht="15.75">
      <c r="A32" s="9" t="s">
        <v>41</v>
      </c>
      <c r="B32" s="10" t="s">
        <v>29</v>
      </c>
      <c r="C32" s="9" t="s">
        <v>13</v>
      </c>
      <c r="D32" s="13">
        <v>0</v>
      </c>
      <c r="E32" s="13">
        <v>0</v>
      </c>
      <c r="F32" s="13">
        <v>0</v>
      </c>
    </row>
    <row r="33" spans="1:6" s="3" customFormat="1" ht="15.75">
      <c r="A33" s="9"/>
      <c r="B33" s="10" t="s">
        <v>30</v>
      </c>
      <c r="C33" s="9" t="s">
        <v>13</v>
      </c>
      <c r="D33" s="13">
        <v>0</v>
      </c>
      <c r="E33" s="13">
        <v>0</v>
      </c>
      <c r="F33" s="13">
        <v>0</v>
      </c>
    </row>
    <row r="34" spans="1:6" s="3" customFormat="1" ht="15.75">
      <c r="A34" s="9"/>
      <c r="B34" s="10" t="s">
        <v>31</v>
      </c>
      <c r="C34" s="9" t="s">
        <v>13</v>
      </c>
      <c r="D34" s="13">
        <v>0</v>
      </c>
      <c r="E34" s="13">
        <v>0</v>
      </c>
      <c r="F34" s="13">
        <v>0</v>
      </c>
    </row>
    <row r="35" spans="1:6" s="3" customFormat="1" ht="15.75">
      <c r="A35" s="9" t="s">
        <v>42</v>
      </c>
      <c r="B35" s="10" t="s">
        <v>33</v>
      </c>
      <c r="C35" s="9" t="s">
        <v>13</v>
      </c>
      <c r="D35" s="13">
        <v>0</v>
      </c>
      <c r="E35" s="13">
        <v>0</v>
      </c>
      <c r="F35" s="13">
        <v>0</v>
      </c>
    </row>
    <row r="36" spans="1:6" s="3" customFormat="1" ht="15.75">
      <c r="A36" s="9"/>
      <c r="B36" s="10" t="s">
        <v>30</v>
      </c>
      <c r="C36" s="9" t="s">
        <v>13</v>
      </c>
      <c r="D36" s="13">
        <v>0</v>
      </c>
      <c r="E36" s="13">
        <v>0</v>
      </c>
      <c r="F36" s="13">
        <v>0</v>
      </c>
    </row>
    <row r="37" spans="1:6" s="3" customFormat="1" ht="15.75">
      <c r="A37" s="9"/>
      <c r="B37" s="10" t="s">
        <v>31</v>
      </c>
      <c r="C37" s="9" t="s">
        <v>13</v>
      </c>
      <c r="D37" s="13">
        <v>0</v>
      </c>
      <c r="E37" s="13">
        <v>0</v>
      </c>
      <c r="F37" s="13">
        <v>0</v>
      </c>
    </row>
    <row r="38" spans="1:6" s="3" customFormat="1" ht="78.75">
      <c r="A38" s="9" t="s">
        <v>43</v>
      </c>
      <c r="B38" s="10" t="s">
        <v>90</v>
      </c>
      <c r="C38" s="9" t="s">
        <v>13</v>
      </c>
      <c r="D38" s="13">
        <v>0</v>
      </c>
      <c r="E38" s="13">
        <v>0</v>
      </c>
      <c r="F38" s="13">
        <v>0</v>
      </c>
    </row>
    <row r="39" spans="1:6" s="3" customFormat="1" ht="15.75">
      <c r="A39" s="9" t="s">
        <v>44</v>
      </c>
      <c r="B39" s="10" t="s">
        <v>29</v>
      </c>
      <c r="C39" s="9" t="s">
        <v>13</v>
      </c>
      <c r="D39" s="13">
        <v>0</v>
      </c>
      <c r="E39" s="13">
        <v>0</v>
      </c>
      <c r="F39" s="13">
        <v>0</v>
      </c>
    </row>
    <row r="40" spans="1:6" s="3" customFormat="1" ht="15.75">
      <c r="A40" s="9"/>
      <c r="B40" s="10" t="s">
        <v>30</v>
      </c>
      <c r="C40" s="9" t="s">
        <v>13</v>
      </c>
      <c r="D40" s="13">
        <v>0</v>
      </c>
      <c r="E40" s="13">
        <v>0</v>
      </c>
      <c r="F40" s="13">
        <v>0</v>
      </c>
    </row>
    <row r="41" spans="1:6" s="3" customFormat="1" ht="15.75">
      <c r="A41" s="9"/>
      <c r="B41" s="10" t="s">
        <v>31</v>
      </c>
      <c r="C41" s="9" t="s">
        <v>13</v>
      </c>
      <c r="D41" s="13">
        <v>0</v>
      </c>
      <c r="E41" s="13">
        <v>0</v>
      </c>
      <c r="F41" s="13">
        <v>0</v>
      </c>
    </row>
    <row r="42" spans="1:6" s="3" customFormat="1" ht="15.75">
      <c r="A42" s="9" t="s">
        <v>45</v>
      </c>
      <c r="B42" s="10" t="s">
        <v>33</v>
      </c>
      <c r="C42" s="9" t="s">
        <v>13</v>
      </c>
      <c r="D42" s="13">
        <v>0</v>
      </c>
      <c r="E42" s="13">
        <v>0</v>
      </c>
      <c r="F42" s="13">
        <v>0</v>
      </c>
    </row>
    <row r="43" spans="1:6" ht="15.75">
      <c r="A43" s="9"/>
      <c r="B43" s="10" t="s">
        <v>30</v>
      </c>
      <c r="C43" s="9" t="s">
        <v>13</v>
      </c>
      <c r="D43" s="13">
        <v>0</v>
      </c>
      <c r="E43" s="13">
        <v>0</v>
      </c>
      <c r="F43" s="13">
        <v>0</v>
      </c>
    </row>
    <row r="44" spans="1:6" s="6" customFormat="1" ht="15.75">
      <c r="A44" s="9"/>
      <c r="B44" s="10" t="s">
        <v>31</v>
      </c>
      <c r="C44" s="9" t="s">
        <v>13</v>
      </c>
      <c r="D44" s="13">
        <v>0</v>
      </c>
      <c r="E44" s="13">
        <v>0</v>
      </c>
      <c r="F44" s="13">
        <v>0</v>
      </c>
    </row>
    <row r="45" spans="1:6" s="6" customFormat="1" ht="31.5">
      <c r="A45" s="9" t="s">
        <v>46</v>
      </c>
      <c r="B45" s="10" t="s">
        <v>91</v>
      </c>
      <c r="C45" s="9" t="s">
        <v>13</v>
      </c>
      <c r="D45" s="13">
        <f>D46</f>
        <v>87.62937</v>
      </c>
      <c r="E45" s="13">
        <f>E46</f>
        <v>147.97</v>
      </c>
      <c r="F45" s="13">
        <f>F46</f>
        <v>87.628</v>
      </c>
    </row>
    <row r="46" spans="1:6" s="6" customFormat="1" ht="15.75">
      <c r="A46" s="9" t="s">
        <v>47</v>
      </c>
      <c r="B46" s="10" t="s">
        <v>29</v>
      </c>
      <c r="C46" s="9" t="s">
        <v>13</v>
      </c>
      <c r="D46" s="13">
        <f>D47+D48</f>
        <v>87.62937</v>
      </c>
      <c r="E46" s="13">
        <f>E47+E48</f>
        <v>147.97</v>
      </c>
      <c r="F46" s="13">
        <f>F47+F48</f>
        <v>87.628</v>
      </c>
    </row>
    <row r="47" spans="1:6" s="6" customFormat="1" ht="15.75">
      <c r="A47" s="9"/>
      <c r="B47" s="10" t="s">
        <v>30</v>
      </c>
      <c r="C47" s="9" t="s">
        <v>13</v>
      </c>
      <c r="D47" s="13">
        <f aca="true" t="shared" si="0" ref="D47:F48">D11</f>
        <v>47.388</v>
      </c>
      <c r="E47" s="13">
        <f t="shared" si="0"/>
        <v>73.98</v>
      </c>
      <c r="F47" s="13">
        <f t="shared" si="0"/>
        <v>43.814</v>
      </c>
    </row>
    <row r="48" spans="1:6" ht="15.75">
      <c r="A48" s="9"/>
      <c r="B48" s="10" t="s">
        <v>31</v>
      </c>
      <c r="C48" s="9" t="s">
        <v>13</v>
      </c>
      <c r="D48" s="13">
        <f t="shared" si="0"/>
        <v>40.24137</v>
      </c>
      <c r="E48" s="13">
        <f t="shared" si="0"/>
        <v>73.99</v>
      </c>
      <c r="F48" s="13">
        <f t="shared" si="0"/>
        <v>43.814</v>
      </c>
    </row>
    <row r="49" spans="1:6" ht="15.75">
      <c r="A49" s="9" t="s">
        <v>48</v>
      </c>
      <c r="B49" s="10" t="s">
        <v>33</v>
      </c>
      <c r="C49" s="9" t="s">
        <v>13</v>
      </c>
      <c r="D49" s="13">
        <v>0</v>
      </c>
      <c r="E49" s="13">
        <v>0</v>
      </c>
      <c r="F49" s="13">
        <v>0</v>
      </c>
    </row>
    <row r="50" spans="1:6" ht="15.75">
      <c r="A50" s="9"/>
      <c r="B50" s="10" t="s">
        <v>30</v>
      </c>
      <c r="C50" s="9" t="s">
        <v>13</v>
      </c>
      <c r="D50" s="13">
        <v>0</v>
      </c>
      <c r="E50" s="13">
        <v>0</v>
      </c>
      <c r="F50" s="13">
        <v>0</v>
      </c>
    </row>
    <row r="51" spans="1:6" ht="15.75">
      <c r="A51" s="9"/>
      <c r="B51" s="10" t="s">
        <v>31</v>
      </c>
      <c r="C51" s="9" t="s">
        <v>13</v>
      </c>
      <c r="D51" s="13">
        <v>0</v>
      </c>
      <c r="E51" s="13">
        <v>0</v>
      </c>
      <c r="F51" s="13">
        <v>0</v>
      </c>
    </row>
    <row r="52" spans="1:6" ht="15.75">
      <c r="A52" s="9" t="s">
        <v>49</v>
      </c>
      <c r="B52" s="10" t="s">
        <v>50</v>
      </c>
      <c r="C52" s="9" t="s">
        <v>13</v>
      </c>
      <c r="D52" s="13">
        <v>0</v>
      </c>
      <c r="E52" s="13">
        <v>0</v>
      </c>
      <c r="F52" s="13">
        <v>0</v>
      </c>
    </row>
    <row r="53" spans="1:6" ht="15.75">
      <c r="A53" s="9" t="s">
        <v>51</v>
      </c>
      <c r="B53" s="10" t="s">
        <v>29</v>
      </c>
      <c r="C53" s="9" t="s">
        <v>13</v>
      </c>
      <c r="D53" s="13">
        <v>0</v>
      </c>
      <c r="E53" s="13">
        <v>0</v>
      </c>
      <c r="F53" s="13">
        <v>0</v>
      </c>
    </row>
    <row r="54" spans="1:6" ht="15.75">
      <c r="A54" s="9"/>
      <c r="B54" s="10" t="s">
        <v>30</v>
      </c>
      <c r="C54" s="9" t="s">
        <v>13</v>
      </c>
      <c r="D54" s="13">
        <v>0</v>
      </c>
      <c r="E54" s="13">
        <v>0</v>
      </c>
      <c r="F54" s="13">
        <v>0</v>
      </c>
    </row>
    <row r="55" spans="1:6" ht="15.75">
      <c r="A55" s="9"/>
      <c r="B55" s="10" t="s">
        <v>31</v>
      </c>
      <c r="C55" s="9" t="s">
        <v>13</v>
      </c>
      <c r="D55" s="13">
        <v>0</v>
      </c>
      <c r="E55" s="13">
        <v>0</v>
      </c>
      <c r="F55" s="13">
        <v>0</v>
      </c>
    </row>
    <row r="56" spans="1:6" ht="15.75">
      <c r="A56" s="9" t="s">
        <v>52</v>
      </c>
      <c r="B56" s="10" t="s">
        <v>33</v>
      </c>
      <c r="C56" s="9" t="s">
        <v>13</v>
      </c>
      <c r="D56" s="13">
        <v>0</v>
      </c>
      <c r="E56" s="13">
        <v>0</v>
      </c>
      <c r="F56" s="13">
        <v>0</v>
      </c>
    </row>
    <row r="57" spans="1:6" ht="15.75">
      <c r="A57" s="9"/>
      <c r="B57" s="10" t="s">
        <v>30</v>
      </c>
      <c r="C57" s="9" t="s">
        <v>13</v>
      </c>
      <c r="D57" s="13">
        <v>0</v>
      </c>
      <c r="E57" s="13">
        <v>0</v>
      </c>
      <c r="F57" s="13">
        <v>0</v>
      </c>
    </row>
    <row r="58" spans="1:6" ht="15.75">
      <c r="A58" s="9"/>
      <c r="B58" s="10" t="s">
        <v>31</v>
      </c>
      <c r="C58" s="9" t="s">
        <v>13</v>
      </c>
      <c r="D58" s="13">
        <v>0</v>
      </c>
      <c r="E58" s="13">
        <v>0</v>
      </c>
      <c r="F58" s="13">
        <v>0</v>
      </c>
    </row>
    <row r="59" spans="1:6" ht="63">
      <c r="A59" s="9" t="s">
        <v>5</v>
      </c>
      <c r="B59" s="10" t="s">
        <v>53</v>
      </c>
      <c r="C59" s="9" t="s">
        <v>13</v>
      </c>
      <c r="D59" s="13">
        <f>D60</f>
        <v>1.3379989999999973</v>
      </c>
      <c r="E59" s="13">
        <f>E60</f>
        <v>34.3</v>
      </c>
      <c r="F59" s="13">
        <f>F60</f>
        <v>1.93</v>
      </c>
    </row>
    <row r="60" spans="1:6" ht="15.75">
      <c r="A60" s="9"/>
      <c r="B60" s="10" t="s">
        <v>54</v>
      </c>
      <c r="C60" s="9" t="s">
        <v>13</v>
      </c>
      <c r="D60" s="13">
        <f>D61+D62</f>
        <v>1.3379989999999973</v>
      </c>
      <c r="E60" s="13">
        <f>E61+E62</f>
        <v>34.3</v>
      </c>
      <c r="F60" s="13">
        <f>F61+F62</f>
        <v>1.93</v>
      </c>
    </row>
    <row r="61" spans="1:6" ht="15.75">
      <c r="A61" s="9"/>
      <c r="B61" s="10" t="s">
        <v>30</v>
      </c>
      <c r="C61" s="9" t="s">
        <v>13</v>
      </c>
      <c r="D61" s="13">
        <f>'[1]Лим'!$M$21+'[1]Лим'!$M$25</f>
        <v>0.5830000000000002</v>
      </c>
      <c r="E61" s="13">
        <f>4.15+13.01</f>
        <v>17.16</v>
      </c>
      <c r="F61" s="13">
        <f>0.31+0.66</f>
        <v>0.97</v>
      </c>
    </row>
    <row r="62" spans="1:6" ht="15.75">
      <c r="A62" s="9"/>
      <c r="B62" s="10" t="s">
        <v>31</v>
      </c>
      <c r="C62" s="9" t="s">
        <v>13</v>
      </c>
      <c r="D62" s="13">
        <f>'[1]Лим'!$W$21+'[1]Лим'!$W$25</f>
        <v>0.7549989999999971</v>
      </c>
      <c r="E62" s="13">
        <f>4.15+12.99</f>
        <v>17.14</v>
      </c>
      <c r="F62" s="13">
        <f>0.18+0.78</f>
        <v>0.96</v>
      </c>
    </row>
    <row r="63" spans="1:6" ht="15.75">
      <c r="A63" s="9"/>
      <c r="B63" s="10" t="s">
        <v>55</v>
      </c>
      <c r="C63" s="9" t="s">
        <v>13</v>
      </c>
      <c r="D63" s="13">
        <v>0</v>
      </c>
      <c r="E63" s="13">
        <v>0</v>
      </c>
      <c r="F63" s="13">
        <v>0</v>
      </c>
    </row>
    <row r="64" spans="1:6" ht="15.75">
      <c r="A64" s="9"/>
      <c r="B64" s="10" t="s">
        <v>30</v>
      </c>
      <c r="C64" s="9" t="s">
        <v>13</v>
      </c>
      <c r="D64" s="13">
        <v>0</v>
      </c>
      <c r="E64" s="13">
        <v>0</v>
      </c>
      <c r="F64" s="13">
        <v>0</v>
      </c>
    </row>
    <row r="65" spans="1:6" ht="15.75">
      <c r="A65" s="9"/>
      <c r="B65" s="10" t="s">
        <v>31</v>
      </c>
      <c r="C65" s="9" t="s">
        <v>13</v>
      </c>
      <c r="D65" s="13">
        <v>0</v>
      </c>
      <c r="E65" s="13">
        <v>0</v>
      </c>
      <c r="F65" s="13">
        <v>0</v>
      </c>
    </row>
    <row r="66" spans="1:6" ht="15.75">
      <c r="A66" s="9"/>
      <c r="B66" s="10" t="s">
        <v>56</v>
      </c>
      <c r="C66" s="9" t="s">
        <v>13</v>
      </c>
      <c r="D66" s="13">
        <v>0</v>
      </c>
      <c r="E66" s="13">
        <v>0</v>
      </c>
      <c r="F66" s="13">
        <v>0</v>
      </c>
    </row>
    <row r="67" spans="1:6" ht="15.75">
      <c r="A67" s="9"/>
      <c r="B67" s="10" t="s">
        <v>30</v>
      </c>
      <c r="C67" s="9" t="s">
        <v>13</v>
      </c>
      <c r="D67" s="13">
        <v>0</v>
      </c>
      <c r="E67" s="13">
        <v>0</v>
      </c>
      <c r="F67" s="13">
        <v>0</v>
      </c>
    </row>
    <row r="68" spans="1:6" ht="15.75">
      <c r="A68" s="9"/>
      <c r="B68" s="10" t="s">
        <v>31</v>
      </c>
      <c r="C68" s="9" t="s">
        <v>13</v>
      </c>
      <c r="D68" s="13">
        <v>0</v>
      </c>
      <c r="E68" s="13">
        <v>0</v>
      </c>
      <c r="F68" s="13">
        <v>0</v>
      </c>
    </row>
    <row r="69" spans="1:6" ht="15.75">
      <c r="A69" s="9"/>
      <c r="B69" s="10" t="s">
        <v>57</v>
      </c>
      <c r="C69" s="9" t="s">
        <v>13</v>
      </c>
      <c r="D69" s="13">
        <v>0</v>
      </c>
      <c r="E69" s="13">
        <v>0</v>
      </c>
      <c r="F69" s="13">
        <v>0</v>
      </c>
    </row>
    <row r="70" spans="1:6" ht="15.75">
      <c r="A70" s="9"/>
      <c r="B70" s="10" t="s">
        <v>30</v>
      </c>
      <c r="C70" s="9" t="s">
        <v>13</v>
      </c>
      <c r="D70" s="13">
        <v>0</v>
      </c>
      <c r="E70" s="13">
        <v>0</v>
      </c>
      <c r="F70" s="13">
        <v>0</v>
      </c>
    </row>
    <row r="71" spans="1:6" ht="15.75">
      <c r="A71" s="9"/>
      <c r="B71" s="10" t="s">
        <v>31</v>
      </c>
      <c r="C71" s="9" t="s">
        <v>13</v>
      </c>
      <c r="D71" s="13">
        <v>0</v>
      </c>
      <c r="E71" s="13">
        <v>0</v>
      </c>
      <c r="F71" s="13">
        <v>0</v>
      </c>
    </row>
    <row r="72" spans="1:6" ht="47.25">
      <c r="A72" s="9" t="s">
        <v>6</v>
      </c>
      <c r="B72" s="10" t="s">
        <v>58</v>
      </c>
      <c r="C72" s="9" t="s">
        <v>13</v>
      </c>
      <c r="D72" s="13">
        <v>0</v>
      </c>
      <c r="E72" s="13">
        <v>0</v>
      </c>
      <c r="F72" s="13">
        <v>0</v>
      </c>
    </row>
    <row r="73" spans="1:6" ht="15.75">
      <c r="A73" s="9"/>
      <c r="B73" s="10" t="s">
        <v>59</v>
      </c>
      <c r="C73" s="9" t="s">
        <v>13</v>
      </c>
      <c r="D73" s="13">
        <v>0</v>
      </c>
      <c r="E73" s="13">
        <v>0</v>
      </c>
      <c r="F73" s="13">
        <v>0</v>
      </c>
    </row>
    <row r="74" spans="1:6" ht="15.75">
      <c r="A74" s="9"/>
      <c r="B74" s="10" t="s">
        <v>60</v>
      </c>
      <c r="C74" s="9" t="s">
        <v>13</v>
      </c>
      <c r="D74" s="13">
        <v>0</v>
      </c>
      <c r="E74" s="13">
        <v>0</v>
      </c>
      <c r="F74" s="13">
        <v>0</v>
      </c>
    </row>
    <row r="75" spans="1:6" ht="15.75">
      <c r="A75" s="9" t="s">
        <v>7</v>
      </c>
      <c r="B75" s="10" t="s">
        <v>92</v>
      </c>
      <c r="C75" s="9"/>
      <c r="D75" s="16">
        <v>0.076</v>
      </c>
      <c r="E75" s="16">
        <v>0.076</v>
      </c>
      <c r="F75" s="16">
        <v>0.055</v>
      </c>
    </row>
    <row r="76" spans="1:6" ht="15.75">
      <c r="A76" s="9"/>
      <c r="B76" s="10" t="s">
        <v>23</v>
      </c>
      <c r="C76" s="9"/>
      <c r="D76" s="14">
        <v>0</v>
      </c>
      <c r="E76" s="14">
        <v>0</v>
      </c>
      <c r="F76" s="14">
        <v>0</v>
      </c>
    </row>
    <row r="77" spans="1:6" ht="31.5">
      <c r="A77" s="9" t="s">
        <v>8</v>
      </c>
      <c r="B77" s="10" t="s">
        <v>61</v>
      </c>
      <c r="C77" s="9" t="s">
        <v>64</v>
      </c>
      <c r="D77" s="14">
        <v>0.07</v>
      </c>
      <c r="E77" s="14">
        <v>0.07</v>
      </c>
      <c r="F77" s="14">
        <v>0.048</v>
      </c>
    </row>
    <row r="78" spans="1:6" ht="63">
      <c r="A78" s="9" t="s">
        <v>62</v>
      </c>
      <c r="B78" s="10" t="s">
        <v>63</v>
      </c>
      <c r="C78" s="9" t="s">
        <v>64</v>
      </c>
      <c r="D78" s="14">
        <v>0.006</v>
      </c>
      <c r="E78" s="14">
        <v>0.006</v>
      </c>
      <c r="F78" s="14">
        <v>0.007</v>
      </c>
    </row>
    <row r="79" spans="1:6" ht="15.75">
      <c r="A79" s="9"/>
      <c r="B79" s="10" t="s">
        <v>54</v>
      </c>
      <c r="C79" s="9" t="s">
        <v>64</v>
      </c>
      <c r="D79" s="14">
        <v>0</v>
      </c>
      <c r="E79" s="14">
        <v>0</v>
      </c>
      <c r="F79" s="14">
        <v>0</v>
      </c>
    </row>
    <row r="80" spans="1:6" ht="15.75">
      <c r="A80" s="9"/>
      <c r="B80" s="10" t="s">
        <v>55</v>
      </c>
      <c r="C80" s="9" t="s">
        <v>64</v>
      </c>
      <c r="D80" s="14">
        <v>0.006</v>
      </c>
      <c r="E80" s="14">
        <v>0.006</v>
      </c>
      <c r="F80" s="14">
        <v>0.007</v>
      </c>
    </row>
    <row r="81" spans="1:6" ht="15.75">
      <c r="A81" s="9"/>
      <c r="B81" s="10" t="s">
        <v>56</v>
      </c>
      <c r="C81" s="9" t="s">
        <v>64</v>
      </c>
      <c r="D81" s="14">
        <v>0</v>
      </c>
      <c r="E81" s="14">
        <v>0</v>
      </c>
      <c r="F81" s="14">
        <v>0</v>
      </c>
    </row>
    <row r="82" spans="1:6" ht="15.75">
      <c r="A82" s="9"/>
      <c r="B82" s="10" t="s">
        <v>57</v>
      </c>
      <c r="C82" s="9" t="s">
        <v>64</v>
      </c>
      <c r="D82" s="14">
        <v>0</v>
      </c>
      <c r="E82" s="14">
        <v>0</v>
      </c>
      <c r="F82" s="14">
        <v>0</v>
      </c>
    </row>
    <row r="83" spans="1:6" ht="47.25">
      <c r="A83" s="9" t="s">
        <v>65</v>
      </c>
      <c r="B83" s="10" t="s">
        <v>66</v>
      </c>
      <c r="C83" s="9" t="s">
        <v>64</v>
      </c>
      <c r="D83" s="14">
        <v>0</v>
      </c>
      <c r="E83" s="14">
        <v>0</v>
      </c>
      <c r="F83" s="14">
        <v>0</v>
      </c>
    </row>
    <row r="84" spans="1:6" ht="31.5">
      <c r="A84" s="9" t="s">
        <v>10</v>
      </c>
      <c r="B84" s="10" t="s">
        <v>93</v>
      </c>
      <c r="C84" s="9"/>
      <c r="D84" s="14">
        <v>76</v>
      </c>
      <c r="E84" s="14">
        <v>78</v>
      </c>
      <c r="F84" s="14">
        <v>55</v>
      </c>
    </row>
    <row r="85" spans="1:6" ht="15.75">
      <c r="A85" s="9"/>
      <c r="B85" s="10" t="s">
        <v>23</v>
      </c>
      <c r="C85" s="9"/>
      <c r="D85" s="14">
        <v>0</v>
      </c>
      <c r="E85" s="14">
        <v>0</v>
      </c>
      <c r="F85" s="14">
        <v>0</v>
      </c>
    </row>
    <row r="86" spans="1:6" ht="31.5">
      <c r="A86" s="9" t="s">
        <v>11</v>
      </c>
      <c r="B86" s="10" t="s">
        <v>67</v>
      </c>
      <c r="C86" s="9" t="s">
        <v>68</v>
      </c>
      <c r="D86" s="14">
        <v>70</v>
      </c>
      <c r="E86" s="14">
        <v>70</v>
      </c>
      <c r="F86" s="14">
        <v>48</v>
      </c>
    </row>
    <row r="87" spans="1:6" ht="63">
      <c r="A87" s="9" t="s">
        <v>12</v>
      </c>
      <c r="B87" s="10" t="s">
        <v>69</v>
      </c>
      <c r="C87" s="9" t="s">
        <v>68</v>
      </c>
      <c r="D87" s="14">
        <v>6</v>
      </c>
      <c r="E87" s="14">
        <v>8</v>
      </c>
      <c r="F87" s="14">
        <v>7</v>
      </c>
    </row>
    <row r="88" spans="1:6" ht="15.75">
      <c r="A88" s="9"/>
      <c r="B88" s="10" t="s">
        <v>54</v>
      </c>
      <c r="C88" s="9" t="s">
        <v>68</v>
      </c>
      <c r="D88" s="14">
        <v>6</v>
      </c>
      <c r="E88" s="14">
        <v>8</v>
      </c>
      <c r="F88" s="14">
        <v>7</v>
      </c>
    </row>
    <row r="89" spans="1:6" ht="15.75">
      <c r="A89" s="9"/>
      <c r="B89" s="10" t="s">
        <v>55</v>
      </c>
      <c r="C89" s="9" t="s">
        <v>68</v>
      </c>
      <c r="D89" s="14">
        <v>0</v>
      </c>
      <c r="E89" s="14">
        <v>0</v>
      </c>
      <c r="F89" s="14">
        <v>0</v>
      </c>
    </row>
    <row r="90" spans="1:6" ht="15.75">
      <c r="A90" s="9"/>
      <c r="B90" s="10" t="s">
        <v>56</v>
      </c>
      <c r="C90" s="9" t="s">
        <v>68</v>
      </c>
      <c r="D90" s="14">
        <v>0</v>
      </c>
      <c r="E90" s="14">
        <v>0</v>
      </c>
      <c r="F90" s="14">
        <v>0</v>
      </c>
    </row>
    <row r="91" spans="1:6" ht="15.75">
      <c r="A91" s="9"/>
      <c r="B91" s="10" t="s">
        <v>57</v>
      </c>
      <c r="C91" s="9" t="s">
        <v>68</v>
      </c>
      <c r="D91" s="14">
        <v>0</v>
      </c>
      <c r="E91" s="14">
        <v>0</v>
      </c>
      <c r="F91" s="14">
        <v>0</v>
      </c>
    </row>
    <row r="92" spans="1:6" ht="15.75">
      <c r="A92" s="9" t="s">
        <v>14</v>
      </c>
      <c r="B92" s="10" t="s">
        <v>70</v>
      </c>
      <c r="C92" s="9" t="s">
        <v>68</v>
      </c>
      <c r="D92" s="14">
        <v>78</v>
      </c>
      <c r="E92" s="14">
        <v>78</v>
      </c>
      <c r="F92" s="14">
        <v>55</v>
      </c>
    </row>
    <row r="93" spans="1:6" ht="31.5">
      <c r="A93" s="9" t="s">
        <v>15</v>
      </c>
      <c r="B93" s="10" t="s">
        <v>71</v>
      </c>
      <c r="C93" s="9" t="s">
        <v>4</v>
      </c>
      <c r="D93" s="13">
        <f>'[1]Лим'!$X$252</f>
        <v>2984.1298053889996</v>
      </c>
      <c r="E93" s="13">
        <f>'[2]Лимонники'!$G$36</f>
        <v>4373.320671005466</v>
      </c>
      <c r="F93" s="13">
        <f>'[2]Лимонники'!$H$36</f>
        <v>5721.935566105941</v>
      </c>
    </row>
    <row r="94" spans="1:6" ht="31.5">
      <c r="A94" s="9" t="s">
        <v>72</v>
      </c>
      <c r="B94" s="10" t="s">
        <v>16</v>
      </c>
      <c r="C94" s="9"/>
      <c r="D94" s="13"/>
      <c r="E94" s="13"/>
      <c r="F94" s="13"/>
    </row>
    <row r="95" spans="1:6" ht="15.75">
      <c r="A95" s="9" t="s">
        <v>73</v>
      </c>
      <c r="B95" s="10" t="s">
        <v>17</v>
      </c>
      <c r="C95" s="9" t="s">
        <v>18</v>
      </c>
      <c r="D95" s="13">
        <v>4</v>
      </c>
      <c r="E95" s="13">
        <v>4</v>
      </c>
      <c r="F95" s="13">
        <v>4.9</v>
      </c>
    </row>
    <row r="96" spans="1:6" ht="47.25">
      <c r="A96" s="9" t="s">
        <v>74</v>
      </c>
      <c r="B96" s="10" t="s">
        <v>19</v>
      </c>
      <c r="C96" s="9" t="s">
        <v>20</v>
      </c>
      <c r="D96" s="13">
        <v>18.6863</v>
      </c>
      <c r="E96" s="13">
        <v>21.0726</v>
      </c>
      <c r="F96" s="13">
        <v>26.1185</v>
      </c>
    </row>
    <row r="97" spans="1:6" ht="31.5">
      <c r="A97" s="9" t="s">
        <v>75</v>
      </c>
      <c r="B97" s="10" t="s">
        <v>21</v>
      </c>
      <c r="C97" s="9"/>
      <c r="D97" s="13">
        <v>0</v>
      </c>
      <c r="E97" s="13">
        <v>0</v>
      </c>
      <c r="F97" s="13">
        <v>0</v>
      </c>
    </row>
    <row r="98" spans="1:7" ht="31.5">
      <c r="A98" s="9" t="s">
        <v>76</v>
      </c>
      <c r="B98" s="10" t="s">
        <v>77</v>
      </c>
      <c r="C98" s="9" t="s">
        <v>4</v>
      </c>
      <c r="D98" s="13">
        <v>0</v>
      </c>
      <c r="E98" s="13">
        <v>0</v>
      </c>
      <c r="F98" s="13">
        <v>0</v>
      </c>
      <c r="G98" s="7"/>
    </row>
    <row r="99" spans="1:6" ht="31.5">
      <c r="A99" s="9" t="s">
        <v>78</v>
      </c>
      <c r="B99" s="10" t="s">
        <v>79</v>
      </c>
      <c r="C99" s="9" t="s">
        <v>4</v>
      </c>
      <c r="D99" s="13">
        <v>0</v>
      </c>
      <c r="E99" s="13">
        <v>0</v>
      </c>
      <c r="F99" s="13">
        <v>0</v>
      </c>
    </row>
    <row r="100" spans="1:6" ht="15.75">
      <c r="A100" s="17" t="s">
        <v>80</v>
      </c>
      <c r="B100" s="18" t="s">
        <v>81</v>
      </c>
      <c r="C100" s="17" t="s">
        <v>4</v>
      </c>
      <c r="D100" s="22">
        <f>'[3]Разбивка по полугодиям 2017 '!$Y$38</f>
        <v>16.463005389000003</v>
      </c>
      <c r="E100" s="22">
        <f>'[3]Разбивка по полугодиям 2017 '!$AB$38</f>
        <v>25.79</v>
      </c>
      <c r="F100" s="22">
        <f>'[3]Разбивка по полугодиям 2017 '!$AE$38</f>
        <v>25.441327480000005</v>
      </c>
    </row>
    <row r="101" spans="1:6" ht="15.75">
      <c r="A101" s="17"/>
      <c r="B101" s="18"/>
      <c r="C101" s="17"/>
      <c r="D101" s="23"/>
      <c r="E101" s="23"/>
      <c r="F101" s="23"/>
    </row>
    <row r="102" spans="1:6" ht="31.5">
      <c r="A102" s="9" t="s">
        <v>82</v>
      </c>
      <c r="B102" s="10" t="s">
        <v>95</v>
      </c>
      <c r="C102" s="9" t="s">
        <v>4</v>
      </c>
      <c r="D102" s="13">
        <v>0</v>
      </c>
      <c r="E102" s="13">
        <v>0</v>
      </c>
      <c r="F102" s="13">
        <v>0</v>
      </c>
    </row>
    <row r="103" spans="1:6" ht="31.5">
      <c r="A103" s="9" t="s">
        <v>83</v>
      </c>
      <c r="B103" s="10" t="s">
        <v>84</v>
      </c>
      <c r="C103" s="9" t="s">
        <v>9</v>
      </c>
      <c r="D103" s="13">
        <v>0</v>
      </c>
      <c r="E103" s="13">
        <v>0</v>
      </c>
      <c r="F103" s="13">
        <v>0</v>
      </c>
    </row>
    <row r="104" spans="1:6" ht="47.25">
      <c r="A104" s="9" t="s">
        <v>85</v>
      </c>
      <c r="B104" s="10" t="s">
        <v>86</v>
      </c>
      <c r="C104" s="9"/>
      <c r="D104" s="13">
        <v>0</v>
      </c>
      <c r="E104" s="13">
        <v>0</v>
      </c>
      <c r="F104" s="13">
        <v>0</v>
      </c>
    </row>
    <row r="105" s="6" customFormat="1" ht="17.25" customHeight="1">
      <c r="A105" s="5" t="s">
        <v>94</v>
      </c>
    </row>
  </sheetData>
  <sheetProtection/>
  <mergeCells count="8">
    <mergeCell ref="A3:F3"/>
    <mergeCell ref="A100:A101"/>
    <mergeCell ref="B100:B101"/>
    <mergeCell ref="C100:C101"/>
    <mergeCell ref="E1:F1"/>
    <mergeCell ref="D100:D101"/>
    <mergeCell ref="E100:E101"/>
    <mergeCell ref="F100:F101"/>
  </mergeCells>
  <printOptions/>
  <pageMargins left="0.7874015748031497" right="0.7086614173228347" top="0.7874015748031497" bottom="0.3937007874015748" header="0.1968503937007874" footer="0.1968503937007874"/>
  <pageSetup fitToHeight="5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view="pageBreakPreview" zoomScale="70" zoomScaleSheetLayoutView="70" zoomScalePageLayoutView="0" workbookViewId="0" topLeftCell="A88">
      <selection activeCell="F95" sqref="F95"/>
    </sheetView>
  </sheetViews>
  <sheetFormatPr defaultColWidth="9.00390625" defaultRowHeight="12.75"/>
  <cols>
    <col min="1" max="1" width="9.75390625" style="1" customWidth="1"/>
    <col min="2" max="2" width="45.25390625" style="1" customWidth="1"/>
    <col min="3" max="3" width="12.25390625" style="1" customWidth="1"/>
    <col min="4" max="4" width="22.25390625" style="1" customWidth="1"/>
    <col min="5" max="5" width="18.00390625" style="1" customWidth="1"/>
    <col min="6" max="6" width="16.00390625" style="1" customWidth="1"/>
    <col min="7" max="16384" width="9.125" style="1" customWidth="1"/>
  </cols>
  <sheetData>
    <row r="1" spans="5:6" ht="44.25" customHeight="1">
      <c r="E1" s="21" t="s">
        <v>24</v>
      </c>
      <c r="F1" s="21"/>
    </row>
    <row r="3" spans="1:6" ht="16.5">
      <c r="A3" s="24" t="s">
        <v>25</v>
      </c>
      <c r="B3" s="25"/>
      <c r="C3" s="25"/>
      <c r="D3" s="25"/>
      <c r="E3" s="25"/>
      <c r="F3" s="25"/>
    </row>
    <row r="4" spans="4:6" ht="15.75">
      <c r="D4" s="12"/>
      <c r="E4" s="12"/>
      <c r="F4" s="12"/>
    </row>
    <row r="5" spans="4:6" ht="15.75">
      <c r="D5" s="11">
        <f>D45+D59</f>
        <v>76.08860899999999</v>
      </c>
      <c r="E5" s="11">
        <f>E45+E59</f>
        <v>123.58000000000001</v>
      </c>
      <c r="F5" s="11">
        <f>F45+F59</f>
        <v>76.5738</v>
      </c>
    </row>
    <row r="6" spans="1:6" s="2" customFormat="1" ht="47.25">
      <c r="A6" s="8" t="s">
        <v>22</v>
      </c>
      <c r="B6" s="8" t="s">
        <v>0</v>
      </c>
      <c r="C6" s="8" t="s">
        <v>1</v>
      </c>
      <c r="D6" s="8" t="s">
        <v>96</v>
      </c>
      <c r="E6" s="8" t="s">
        <v>97</v>
      </c>
      <c r="F6" s="8" t="s">
        <v>98</v>
      </c>
    </row>
    <row r="7" spans="1:6" s="3" customFormat="1" ht="31.5">
      <c r="A7" s="9" t="s">
        <v>2</v>
      </c>
      <c r="B7" s="10" t="s">
        <v>26</v>
      </c>
      <c r="C7" s="9"/>
      <c r="D7" s="13">
        <f>D9+D59</f>
        <v>76.08860899999999</v>
      </c>
      <c r="E7" s="13">
        <f>E9+E59</f>
        <v>123.58000000000001</v>
      </c>
      <c r="F7" s="13">
        <f>F9+F59</f>
        <v>76.5738</v>
      </c>
    </row>
    <row r="8" spans="1:6" s="3" customFormat="1" ht="15.75">
      <c r="A8" s="9"/>
      <c r="B8" s="10" t="s">
        <v>23</v>
      </c>
      <c r="C8" s="9"/>
      <c r="D8" s="13">
        <v>0</v>
      </c>
      <c r="E8" s="13">
        <v>0</v>
      </c>
      <c r="F8" s="13">
        <v>0</v>
      </c>
    </row>
    <row r="9" spans="1:6" s="3" customFormat="1" ht="31.5">
      <c r="A9" s="9" t="s">
        <v>3</v>
      </c>
      <c r="B9" s="10" t="s">
        <v>27</v>
      </c>
      <c r="C9" s="9" t="s">
        <v>13</v>
      </c>
      <c r="D9" s="13">
        <f>D10</f>
        <v>72.38761</v>
      </c>
      <c r="E9" s="13">
        <f>E10</f>
        <v>115.18</v>
      </c>
      <c r="F9" s="13">
        <f>F10</f>
        <v>72.38380000000001</v>
      </c>
    </row>
    <row r="10" spans="1:6" s="3" customFormat="1" ht="15.75">
      <c r="A10" s="9" t="s">
        <v>28</v>
      </c>
      <c r="B10" s="10" t="s">
        <v>29</v>
      </c>
      <c r="C10" s="9" t="s">
        <v>13</v>
      </c>
      <c r="D10" s="13">
        <f>D11+D12</f>
        <v>72.38761</v>
      </c>
      <c r="E10" s="13">
        <f>E11+E12</f>
        <v>115.18</v>
      </c>
      <c r="F10" s="13">
        <f>F11+F12</f>
        <v>72.38380000000001</v>
      </c>
    </row>
    <row r="11" spans="1:6" s="3" customFormat="1" ht="15.75">
      <c r="A11" s="9"/>
      <c r="B11" s="10" t="s">
        <v>30</v>
      </c>
      <c r="C11" s="9" t="s">
        <v>13</v>
      </c>
      <c r="D11" s="13">
        <f>'[1]Мет'!$M$20</f>
        <v>37.987750000000005</v>
      </c>
      <c r="E11" s="13">
        <v>57.6</v>
      </c>
      <c r="F11" s="13">
        <f>'[5]Анализ 2017 '!$BA$15</f>
        <v>36.1938</v>
      </c>
    </row>
    <row r="12" spans="1:6" s="3" customFormat="1" ht="15.75">
      <c r="A12" s="9"/>
      <c r="B12" s="10" t="s">
        <v>31</v>
      </c>
      <c r="C12" s="9" t="s">
        <v>13</v>
      </c>
      <c r="D12" s="13">
        <f>'[1]Мет'!$W$20</f>
        <v>34.39986</v>
      </c>
      <c r="E12" s="13">
        <v>57.58</v>
      </c>
      <c r="F12" s="13">
        <v>36.19</v>
      </c>
    </row>
    <row r="13" spans="1:6" s="3" customFormat="1" ht="15.75">
      <c r="A13" s="9" t="s">
        <v>32</v>
      </c>
      <c r="B13" s="10" t="s">
        <v>33</v>
      </c>
      <c r="C13" s="9" t="s">
        <v>13</v>
      </c>
      <c r="D13" s="13">
        <v>0</v>
      </c>
      <c r="E13" s="13">
        <v>0</v>
      </c>
      <c r="F13" s="13">
        <v>0</v>
      </c>
    </row>
    <row r="14" spans="1:6" s="3" customFormat="1" ht="15.75">
      <c r="A14" s="9"/>
      <c r="B14" s="10" t="s">
        <v>30</v>
      </c>
      <c r="C14" s="9" t="s">
        <v>13</v>
      </c>
      <c r="D14" s="13">
        <v>0</v>
      </c>
      <c r="E14" s="13">
        <v>0</v>
      </c>
      <c r="F14" s="13">
        <v>0</v>
      </c>
    </row>
    <row r="15" spans="1:6" s="3" customFormat="1" ht="15.75">
      <c r="A15" s="9"/>
      <c r="B15" s="10" t="s">
        <v>31</v>
      </c>
      <c r="C15" s="9" t="s">
        <v>13</v>
      </c>
      <c r="D15" s="13">
        <v>0</v>
      </c>
      <c r="E15" s="13">
        <v>0</v>
      </c>
      <c r="F15" s="13">
        <v>0</v>
      </c>
    </row>
    <row r="16" spans="1:6" s="3" customFormat="1" ht="15.75">
      <c r="A16" s="9"/>
      <c r="B16" s="10" t="s">
        <v>23</v>
      </c>
      <c r="C16" s="9" t="s">
        <v>13</v>
      </c>
      <c r="D16" s="13">
        <v>0</v>
      </c>
      <c r="E16" s="13">
        <v>0</v>
      </c>
      <c r="F16" s="13">
        <v>0</v>
      </c>
    </row>
    <row r="17" spans="1:6" s="4" customFormat="1" ht="78.75">
      <c r="A17" s="9" t="s">
        <v>34</v>
      </c>
      <c r="B17" s="10" t="s">
        <v>87</v>
      </c>
      <c r="C17" s="9" t="s">
        <v>13</v>
      </c>
      <c r="D17" s="13">
        <v>0</v>
      </c>
      <c r="E17" s="13">
        <v>0</v>
      </c>
      <c r="F17" s="13">
        <v>0</v>
      </c>
    </row>
    <row r="18" spans="1:6" s="3" customFormat="1" ht="15.75">
      <c r="A18" s="9" t="s">
        <v>35</v>
      </c>
      <c r="B18" s="10" t="s">
        <v>29</v>
      </c>
      <c r="C18" s="9" t="s">
        <v>13</v>
      </c>
      <c r="D18" s="13">
        <v>0</v>
      </c>
      <c r="E18" s="13">
        <v>0</v>
      </c>
      <c r="F18" s="13">
        <v>0</v>
      </c>
    </row>
    <row r="19" spans="1:6" s="3" customFormat="1" ht="15.75">
      <c r="A19" s="9"/>
      <c r="B19" s="10" t="s">
        <v>30</v>
      </c>
      <c r="C19" s="9" t="s">
        <v>13</v>
      </c>
      <c r="D19" s="13">
        <v>0</v>
      </c>
      <c r="E19" s="13">
        <v>0</v>
      </c>
      <c r="F19" s="13">
        <v>0</v>
      </c>
    </row>
    <row r="20" spans="1:6" s="3" customFormat="1" ht="15.75">
      <c r="A20" s="9"/>
      <c r="B20" s="10" t="s">
        <v>31</v>
      </c>
      <c r="C20" s="9" t="s">
        <v>13</v>
      </c>
      <c r="D20" s="13">
        <v>0</v>
      </c>
      <c r="E20" s="13">
        <v>0</v>
      </c>
      <c r="F20" s="13">
        <v>0</v>
      </c>
    </row>
    <row r="21" spans="1:6" s="3" customFormat="1" ht="15.75">
      <c r="A21" s="9" t="s">
        <v>36</v>
      </c>
      <c r="B21" s="10" t="s">
        <v>33</v>
      </c>
      <c r="C21" s="9" t="s">
        <v>13</v>
      </c>
      <c r="D21" s="13">
        <v>0</v>
      </c>
      <c r="E21" s="13">
        <v>0</v>
      </c>
      <c r="F21" s="13">
        <v>0</v>
      </c>
    </row>
    <row r="22" spans="1:6" s="3" customFormat="1" ht="15.75">
      <c r="A22" s="9"/>
      <c r="B22" s="10" t="s">
        <v>30</v>
      </c>
      <c r="C22" s="9" t="s">
        <v>13</v>
      </c>
      <c r="D22" s="13">
        <v>0</v>
      </c>
      <c r="E22" s="13">
        <v>0</v>
      </c>
      <c r="F22" s="13">
        <v>0</v>
      </c>
    </row>
    <row r="23" spans="1:6" s="3" customFormat="1" ht="15.75">
      <c r="A23" s="9"/>
      <c r="B23" s="10" t="s">
        <v>31</v>
      </c>
      <c r="C23" s="9" t="s">
        <v>13</v>
      </c>
      <c r="D23" s="13">
        <v>0</v>
      </c>
      <c r="E23" s="13">
        <v>0</v>
      </c>
      <c r="F23" s="13">
        <v>0</v>
      </c>
    </row>
    <row r="24" spans="1:6" s="3" customFormat="1" ht="63">
      <c r="A24" s="9" t="s">
        <v>37</v>
      </c>
      <c r="B24" s="10" t="s">
        <v>88</v>
      </c>
      <c r="C24" s="9" t="s">
        <v>13</v>
      </c>
      <c r="D24" s="13">
        <v>0</v>
      </c>
      <c r="E24" s="13">
        <v>0</v>
      </c>
      <c r="F24" s="13">
        <v>0</v>
      </c>
    </row>
    <row r="25" spans="1:6" s="3" customFormat="1" ht="15.75">
      <c r="A25" s="9" t="s">
        <v>38</v>
      </c>
      <c r="B25" s="10" t="s">
        <v>29</v>
      </c>
      <c r="C25" s="9" t="s">
        <v>13</v>
      </c>
      <c r="D25" s="13">
        <v>0</v>
      </c>
      <c r="E25" s="13">
        <v>0</v>
      </c>
      <c r="F25" s="13">
        <v>0</v>
      </c>
    </row>
    <row r="26" spans="1:6" s="3" customFormat="1" ht="15.75">
      <c r="A26" s="9"/>
      <c r="B26" s="10" t="s">
        <v>30</v>
      </c>
      <c r="C26" s="9" t="s">
        <v>13</v>
      </c>
      <c r="D26" s="13">
        <v>0</v>
      </c>
      <c r="E26" s="13">
        <v>0</v>
      </c>
      <c r="F26" s="13">
        <v>0</v>
      </c>
    </row>
    <row r="27" spans="1:6" s="3" customFormat="1" ht="15.75">
      <c r="A27" s="9"/>
      <c r="B27" s="10" t="s">
        <v>31</v>
      </c>
      <c r="C27" s="9" t="s">
        <v>13</v>
      </c>
      <c r="D27" s="13">
        <v>0</v>
      </c>
      <c r="E27" s="13">
        <v>0</v>
      </c>
      <c r="F27" s="13">
        <v>0</v>
      </c>
    </row>
    <row r="28" spans="1:6" s="3" customFormat="1" ht="15.75">
      <c r="A28" s="9" t="s">
        <v>39</v>
      </c>
      <c r="B28" s="10" t="s">
        <v>33</v>
      </c>
      <c r="C28" s="9" t="s">
        <v>13</v>
      </c>
      <c r="D28" s="13">
        <v>0</v>
      </c>
      <c r="E28" s="13">
        <v>0</v>
      </c>
      <c r="F28" s="13">
        <v>0</v>
      </c>
    </row>
    <row r="29" spans="1:6" s="3" customFormat="1" ht="15.75">
      <c r="A29" s="9"/>
      <c r="B29" s="10" t="s">
        <v>30</v>
      </c>
      <c r="C29" s="9" t="s">
        <v>13</v>
      </c>
      <c r="D29" s="13">
        <v>0</v>
      </c>
      <c r="E29" s="13">
        <v>0</v>
      </c>
      <c r="F29" s="13">
        <v>0</v>
      </c>
    </row>
    <row r="30" spans="1:6" s="3" customFormat="1" ht="15.75">
      <c r="A30" s="9"/>
      <c r="B30" s="10" t="s">
        <v>31</v>
      </c>
      <c r="C30" s="9" t="s">
        <v>13</v>
      </c>
      <c r="D30" s="13">
        <v>0</v>
      </c>
      <c r="E30" s="13">
        <v>0</v>
      </c>
      <c r="F30" s="13">
        <v>0</v>
      </c>
    </row>
    <row r="31" spans="1:6" s="3" customFormat="1" ht="78.75">
      <c r="A31" s="9" t="s">
        <v>40</v>
      </c>
      <c r="B31" s="10" t="s">
        <v>89</v>
      </c>
      <c r="C31" s="9" t="s">
        <v>13</v>
      </c>
      <c r="D31" s="13">
        <v>0</v>
      </c>
      <c r="E31" s="13">
        <v>0</v>
      </c>
      <c r="F31" s="13">
        <v>0</v>
      </c>
    </row>
    <row r="32" spans="1:6" s="3" customFormat="1" ht="15.75">
      <c r="A32" s="9" t="s">
        <v>41</v>
      </c>
      <c r="B32" s="10" t="s">
        <v>29</v>
      </c>
      <c r="C32" s="9" t="s">
        <v>13</v>
      </c>
      <c r="D32" s="13">
        <v>0</v>
      </c>
      <c r="E32" s="13">
        <v>0</v>
      </c>
      <c r="F32" s="13">
        <v>0</v>
      </c>
    </row>
    <row r="33" spans="1:6" s="3" customFormat="1" ht="15.75">
      <c r="A33" s="9"/>
      <c r="B33" s="10" t="s">
        <v>30</v>
      </c>
      <c r="C33" s="9" t="s">
        <v>13</v>
      </c>
      <c r="D33" s="13">
        <v>0</v>
      </c>
      <c r="E33" s="13">
        <v>0</v>
      </c>
      <c r="F33" s="13">
        <v>0</v>
      </c>
    </row>
    <row r="34" spans="1:6" s="3" customFormat="1" ht="15.75">
      <c r="A34" s="9"/>
      <c r="B34" s="10" t="s">
        <v>31</v>
      </c>
      <c r="C34" s="9" t="s">
        <v>13</v>
      </c>
      <c r="D34" s="13">
        <v>0</v>
      </c>
      <c r="E34" s="13">
        <v>0</v>
      </c>
      <c r="F34" s="13">
        <v>0</v>
      </c>
    </row>
    <row r="35" spans="1:6" s="3" customFormat="1" ht="15.75">
      <c r="A35" s="9" t="s">
        <v>42</v>
      </c>
      <c r="B35" s="10" t="s">
        <v>33</v>
      </c>
      <c r="C35" s="9" t="s">
        <v>13</v>
      </c>
      <c r="D35" s="13">
        <v>0</v>
      </c>
      <c r="E35" s="13">
        <v>0</v>
      </c>
      <c r="F35" s="13">
        <v>0</v>
      </c>
    </row>
    <row r="36" spans="1:6" s="3" customFormat="1" ht="15.75">
      <c r="A36" s="9"/>
      <c r="B36" s="10" t="s">
        <v>30</v>
      </c>
      <c r="C36" s="9" t="s">
        <v>13</v>
      </c>
      <c r="D36" s="13">
        <v>0</v>
      </c>
      <c r="E36" s="13">
        <v>0</v>
      </c>
      <c r="F36" s="13">
        <v>0</v>
      </c>
    </row>
    <row r="37" spans="1:6" s="3" customFormat="1" ht="15.75">
      <c r="A37" s="9"/>
      <c r="B37" s="10" t="s">
        <v>31</v>
      </c>
      <c r="C37" s="9" t="s">
        <v>13</v>
      </c>
      <c r="D37" s="13">
        <v>0</v>
      </c>
      <c r="E37" s="13">
        <v>0</v>
      </c>
      <c r="F37" s="13">
        <v>0</v>
      </c>
    </row>
    <row r="38" spans="1:6" s="3" customFormat="1" ht="78.75">
      <c r="A38" s="9" t="s">
        <v>43</v>
      </c>
      <c r="B38" s="10" t="s">
        <v>90</v>
      </c>
      <c r="C38" s="9" t="s">
        <v>13</v>
      </c>
      <c r="D38" s="13">
        <v>0</v>
      </c>
      <c r="E38" s="13">
        <v>0</v>
      </c>
      <c r="F38" s="13">
        <v>0</v>
      </c>
    </row>
    <row r="39" spans="1:6" s="3" customFormat="1" ht="15.75">
      <c r="A39" s="9" t="s">
        <v>44</v>
      </c>
      <c r="B39" s="10" t="s">
        <v>29</v>
      </c>
      <c r="C39" s="9" t="s">
        <v>13</v>
      </c>
      <c r="D39" s="13">
        <v>0</v>
      </c>
      <c r="E39" s="13">
        <v>0</v>
      </c>
      <c r="F39" s="13">
        <v>0</v>
      </c>
    </row>
    <row r="40" spans="1:6" s="3" customFormat="1" ht="15.75">
      <c r="A40" s="9"/>
      <c r="B40" s="10" t="s">
        <v>30</v>
      </c>
      <c r="C40" s="9" t="s">
        <v>13</v>
      </c>
      <c r="D40" s="13">
        <v>0</v>
      </c>
      <c r="E40" s="13">
        <v>0</v>
      </c>
      <c r="F40" s="13">
        <v>0</v>
      </c>
    </row>
    <row r="41" spans="1:6" s="3" customFormat="1" ht="15.75">
      <c r="A41" s="9"/>
      <c r="B41" s="10" t="s">
        <v>31</v>
      </c>
      <c r="C41" s="9" t="s">
        <v>13</v>
      </c>
      <c r="D41" s="13">
        <v>0</v>
      </c>
      <c r="E41" s="13">
        <v>0</v>
      </c>
      <c r="F41" s="13">
        <v>0</v>
      </c>
    </row>
    <row r="42" spans="1:6" s="3" customFormat="1" ht="15.75">
      <c r="A42" s="9" t="s">
        <v>45</v>
      </c>
      <c r="B42" s="10" t="s">
        <v>33</v>
      </c>
      <c r="C42" s="9" t="s">
        <v>13</v>
      </c>
      <c r="D42" s="13">
        <v>0</v>
      </c>
      <c r="E42" s="13">
        <v>0</v>
      </c>
      <c r="F42" s="13">
        <v>0</v>
      </c>
    </row>
    <row r="43" spans="1:6" ht="15.75">
      <c r="A43" s="9"/>
      <c r="B43" s="10" t="s">
        <v>30</v>
      </c>
      <c r="C43" s="9" t="s">
        <v>13</v>
      </c>
      <c r="D43" s="13">
        <v>0</v>
      </c>
      <c r="E43" s="13">
        <v>0</v>
      </c>
      <c r="F43" s="13">
        <v>0</v>
      </c>
    </row>
    <row r="44" spans="1:6" s="6" customFormat="1" ht="15.75">
      <c r="A44" s="9"/>
      <c r="B44" s="10" t="s">
        <v>31</v>
      </c>
      <c r="C44" s="9" t="s">
        <v>13</v>
      </c>
      <c r="D44" s="13">
        <v>0</v>
      </c>
      <c r="E44" s="13">
        <v>0</v>
      </c>
      <c r="F44" s="13">
        <v>0</v>
      </c>
    </row>
    <row r="45" spans="1:6" s="6" customFormat="1" ht="31.5">
      <c r="A45" s="9" t="s">
        <v>46</v>
      </c>
      <c r="B45" s="10" t="s">
        <v>91</v>
      </c>
      <c r="C45" s="9" t="s">
        <v>13</v>
      </c>
      <c r="D45" s="13">
        <f>D46</f>
        <v>72.38761</v>
      </c>
      <c r="E45" s="13">
        <f>E46</f>
        <v>115.18</v>
      </c>
      <c r="F45" s="13">
        <f>F46</f>
        <v>72.38380000000001</v>
      </c>
    </row>
    <row r="46" spans="1:6" s="6" customFormat="1" ht="15.75">
      <c r="A46" s="9" t="s">
        <v>47</v>
      </c>
      <c r="B46" s="10" t="s">
        <v>29</v>
      </c>
      <c r="C46" s="9" t="s">
        <v>13</v>
      </c>
      <c r="D46" s="13">
        <f>D47+D48</f>
        <v>72.38761</v>
      </c>
      <c r="E46" s="13">
        <f>E47+E48</f>
        <v>115.18</v>
      </c>
      <c r="F46" s="13">
        <f>F47+F48</f>
        <v>72.38380000000001</v>
      </c>
    </row>
    <row r="47" spans="1:6" s="6" customFormat="1" ht="15.75">
      <c r="A47" s="9"/>
      <c r="B47" s="10" t="s">
        <v>30</v>
      </c>
      <c r="C47" s="9" t="s">
        <v>13</v>
      </c>
      <c r="D47" s="13">
        <f aca="true" t="shared" si="0" ref="D47:F48">D11</f>
        <v>37.987750000000005</v>
      </c>
      <c r="E47" s="13">
        <f t="shared" si="0"/>
        <v>57.6</v>
      </c>
      <c r="F47" s="13">
        <f t="shared" si="0"/>
        <v>36.1938</v>
      </c>
    </row>
    <row r="48" spans="1:6" ht="15.75">
      <c r="A48" s="9"/>
      <c r="B48" s="10" t="s">
        <v>31</v>
      </c>
      <c r="C48" s="9" t="s">
        <v>13</v>
      </c>
      <c r="D48" s="13">
        <f t="shared" si="0"/>
        <v>34.39986</v>
      </c>
      <c r="E48" s="13">
        <f t="shared" si="0"/>
        <v>57.58</v>
      </c>
      <c r="F48" s="13">
        <f t="shared" si="0"/>
        <v>36.19</v>
      </c>
    </row>
    <row r="49" spans="1:6" ht="15.75">
      <c r="A49" s="9" t="s">
        <v>48</v>
      </c>
      <c r="B49" s="10" t="s">
        <v>33</v>
      </c>
      <c r="C49" s="9" t="s">
        <v>13</v>
      </c>
      <c r="D49" s="13">
        <v>0</v>
      </c>
      <c r="E49" s="13">
        <v>0</v>
      </c>
      <c r="F49" s="13">
        <v>0</v>
      </c>
    </row>
    <row r="50" spans="1:6" ht="15.75">
      <c r="A50" s="9"/>
      <c r="B50" s="10" t="s">
        <v>30</v>
      </c>
      <c r="C50" s="9" t="s">
        <v>13</v>
      </c>
      <c r="D50" s="13">
        <v>0</v>
      </c>
      <c r="E50" s="13">
        <v>0</v>
      </c>
      <c r="F50" s="13">
        <v>0</v>
      </c>
    </row>
    <row r="51" spans="1:6" ht="15.75">
      <c r="A51" s="9"/>
      <c r="B51" s="10" t="s">
        <v>31</v>
      </c>
      <c r="C51" s="9" t="s">
        <v>13</v>
      </c>
      <c r="D51" s="13">
        <v>0</v>
      </c>
      <c r="E51" s="13">
        <v>0</v>
      </c>
      <c r="F51" s="13">
        <v>0</v>
      </c>
    </row>
    <row r="52" spans="1:6" ht="31.5">
      <c r="A52" s="9" t="s">
        <v>49</v>
      </c>
      <c r="B52" s="10" t="s">
        <v>50</v>
      </c>
      <c r="C52" s="9" t="s">
        <v>13</v>
      </c>
      <c r="D52" s="13">
        <v>0</v>
      </c>
      <c r="E52" s="13">
        <v>0</v>
      </c>
      <c r="F52" s="13">
        <v>0</v>
      </c>
    </row>
    <row r="53" spans="1:6" ht="15.75">
      <c r="A53" s="9" t="s">
        <v>51</v>
      </c>
      <c r="B53" s="10" t="s">
        <v>29</v>
      </c>
      <c r="C53" s="9" t="s">
        <v>13</v>
      </c>
      <c r="D53" s="13">
        <v>0</v>
      </c>
      <c r="E53" s="13">
        <v>0</v>
      </c>
      <c r="F53" s="13">
        <v>0</v>
      </c>
    </row>
    <row r="54" spans="1:6" ht="15.75">
      <c r="A54" s="9"/>
      <c r="B54" s="10" t="s">
        <v>30</v>
      </c>
      <c r="C54" s="9" t="s">
        <v>13</v>
      </c>
      <c r="D54" s="13">
        <v>0</v>
      </c>
      <c r="E54" s="13">
        <v>0</v>
      </c>
      <c r="F54" s="13">
        <v>0</v>
      </c>
    </row>
    <row r="55" spans="1:6" ht="15.75">
      <c r="A55" s="9"/>
      <c r="B55" s="10" t="s">
        <v>31</v>
      </c>
      <c r="C55" s="9" t="s">
        <v>13</v>
      </c>
      <c r="D55" s="13">
        <v>0</v>
      </c>
      <c r="E55" s="13">
        <v>0</v>
      </c>
      <c r="F55" s="13">
        <v>0</v>
      </c>
    </row>
    <row r="56" spans="1:6" ht="15.75">
      <c r="A56" s="9" t="s">
        <v>52</v>
      </c>
      <c r="B56" s="10" t="s">
        <v>33</v>
      </c>
      <c r="C56" s="9" t="s">
        <v>13</v>
      </c>
      <c r="D56" s="13">
        <v>0</v>
      </c>
      <c r="E56" s="13">
        <v>0</v>
      </c>
      <c r="F56" s="13">
        <v>0</v>
      </c>
    </row>
    <row r="57" spans="1:6" ht="15.75">
      <c r="A57" s="9"/>
      <c r="B57" s="10" t="s">
        <v>30</v>
      </c>
      <c r="C57" s="9" t="s">
        <v>13</v>
      </c>
      <c r="D57" s="13">
        <v>0</v>
      </c>
      <c r="E57" s="13">
        <v>0</v>
      </c>
      <c r="F57" s="13">
        <v>0</v>
      </c>
    </row>
    <row r="58" spans="1:6" ht="15.75">
      <c r="A58" s="9"/>
      <c r="B58" s="10" t="s">
        <v>31</v>
      </c>
      <c r="C58" s="9" t="s">
        <v>13</v>
      </c>
      <c r="D58" s="13">
        <v>0</v>
      </c>
      <c r="E58" s="13">
        <v>0</v>
      </c>
      <c r="F58" s="13">
        <v>0</v>
      </c>
    </row>
    <row r="59" spans="1:6" ht="78.75">
      <c r="A59" s="9" t="s">
        <v>5</v>
      </c>
      <c r="B59" s="10" t="s">
        <v>53</v>
      </c>
      <c r="C59" s="9" t="s">
        <v>13</v>
      </c>
      <c r="D59" s="13">
        <f>D60</f>
        <v>3.7009989999999973</v>
      </c>
      <c r="E59" s="13">
        <f>E60</f>
        <v>8.4</v>
      </c>
      <c r="F59" s="13">
        <f>F60</f>
        <v>4.1899999999999995</v>
      </c>
    </row>
    <row r="60" spans="1:6" ht="15.75">
      <c r="A60" s="9"/>
      <c r="B60" s="10" t="s">
        <v>54</v>
      </c>
      <c r="C60" s="9" t="s">
        <v>13</v>
      </c>
      <c r="D60" s="13">
        <f>D61+D62</f>
        <v>3.7009989999999973</v>
      </c>
      <c r="E60" s="13">
        <f>E61+E62</f>
        <v>8.4</v>
      </c>
      <c r="F60" s="13">
        <f>F61+F62</f>
        <v>4.1899999999999995</v>
      </c>
    </row>
    <row r="61" spans="1:6" ht="15.75">
      <c r="A61" s="9"/>
      <c r="B61" s="10" t="s">
        <v>30</v>
      </c>
      <c r="C61" s="9" t="s">
        <v>13</v>
      </c>
      <c r="D61" s="13">
        <f>'[1]Мет'!$M$21+'[1]Мет'!$M$25</f>
        <v>2.0249999999999972</v>
      </c>
      <c r="E61" s="13">
        <f>0.66+3.49</f>
        <v>4.15</v>
      </c>
      <c r="F61" s="13">
        <f>0.37+1.74</f>
        <v>2.11</v>
      </c>
    </row>
    <row r="62" spans="1:6" ht="15.75">
      <c r="A62" s="9"/>
      <c r="B62" s="10" t="s">
        <v>31</v>
      </c>
      <c r="C62" s="9" t="s">
        <v>13</v>
      </c>
      <c r="D62" s="13">
        <f>'[1]Мет'!$W$21+'[1]Мет'!$W$25</f>
        <v>1.675999</v>
      </c>
      <c r="E62" s="13">
        <f>0.74+3.51</f>
        <v>4.25</v>
      </c>
      <c r="F62" s="13">
        <f>0.29+1.79</f>
        <v>2.08</v>
      </c>
    </row>
    <row r="63" spans="1:6" ht="15.75">
      <c r="A63" s="9"/>
      <c r="B63" s="10" t="s">
        <v>55</v>
      </c>
      <c r="C63" s="9" t="s">
        <v>13</v>
      </c>
      <c r="D63" s="13">
        <v>0</v>
      </c>
      <c r="E63" s="13">
        <v>0</v>
      </c>
      <c r="F63" s="13">
        <v>0</v>
      </c>
    </row>
    <row r="64" spans="1:6" ht="15.75">
      <c r="A64" s="9"/>
      <c r="B64" s="10" t="s">
        <v>30</v>
      </c>
      <c r="C64" s="9" t="s">
        <v>13</v>
      </c>
      <c r="D64" s="13">
        <v>0</v>
      </c>
      <c r="E64" s="13">
        <v>0</v>
      </c>
      <c r="F64" s="13">
        <v>0</v>
      </c>
    </row>
    <row r="65" spans="1:6" ht="15.75">
      <c r="A65" s="9"/>
      <c r="B65" s="10" t="s">
        <v>31</v>
      </c>
      <c r="C65" s="9" t="s">
        <v>13</v>
      </c>
      <c r="D65" s="13">
        <v>0</v>
      </c>
      <c r="E65" s="13">
        <v>0</v>
      </c>
      <c r="F65" s="13">
        <v>0</v>
      </c>
    </row>
    <row r="66" spans="1:6" ht="15.75">
      <c r="A66" s="9"/>
      <c r="B66" s="10" t="s">
        <v>56</v>
      </c>
      <c r="C66" s="9" t="s">
        <v>13</v>
      </c>
      <c r="D66" s="13">
        <v>0</v>
      </c>
      <c r="E66" s="13">
        <v>0</v>
      </c>
      <c r="F66" s="13">
        <v>0</v>
      </c>
    </row>
    <row r="67" spans="1:6" ht="15.75">
      <c r="A67" s="9"/>
      <c r="B67" s="10" t="s">
        <v>30</v>
      </c>
      <c r="C67" s="9" t="s">
        <v>13</v>
      </c>
      <c r="D67" s="13">
        <v>0</v>
      </c>
      <c r="E67" s="13">
        <v>0</v>
      </c>
      <c r="F67" s="13">
        <v>0</v>
      </c>
    </row>
    <row r="68" spans="1:6" ht="15.75">
      <c r="A68" s="9"/>
      <c r="B68" s="10" t="s">
        <v>31</v>
      </c>
      <c r="C68" s="9" t="s">
        <v>13</v>
      </c>
      <c r="D68" s="13">
        <v>0</v>
      </c>
      <c r="E68" s="13">
        <v>0</v>
      </c>
      <c r="F68" s="13">
        <v>0</v>
      </c>
    </row>
    <row r="69" spans="1:6" ht="15.75">
      <c r="A69" s="9"/>
      <c r="B69" s="10" t="s">
        <v>57</v>
      </c>
      <c r="C69" s="9" t="s">
        <v>13</v>
      </c>
      <c r="D69" s="13">
        <v>0</v>
      </c>
      <c r="E69" s="13">
        <v>0</v>
      </c>
      <c r="F69" s="13">
        <v>0</v>
      </c>
    </row>
    <row r="70" spans="1:6" ht="15.75">
      <c r="A70" s="9"/>
      <c r="B70" s="10" t="s">
        <v>30</v>
      </c>
      <c r="C70" s="9" t="s">
        <v>13</v>
      </c>
      <c r="D70" s="13">
        <v>0</v>
      </c>
      <c r="E70" s="13">
        <v>0</v>
      </c>
      <c r="F70" s="13">
        <v>0</v>
      </c>
    </row>
    <row r="71" spans="1:6" ht="15.75">
      <c r="A71" s="9"/>
      <c r="B71" s="10" t="s">
        <v>31</v>
      </c>
      <c r="C71" s="9" t="s">
        <v>13</v>
      </c>
      <c r="D71" s="13">
        <v>0</v>
      </c>
      <c r="E71" s="13">
        <v>0</v>
      </c>
      <c r="F71" s="13">
        <v>0</v>
      </c>
    </row>
    <row r="72" spans="1:6" ht="63">
      <c r="A72" s="9" t="s">
        <v>6</v>
      </c>
      <c r="B72" s="10" t="s">
        <v>58</v>
      </c>
      <c r="C72" s="9" t="s">
        <v>13</v>
      </c>
      <c r="D72" s="13">
        <v>0</v>
      </c>
      <c r="E72" s="13">
        <v>0</v>
      </c>
      <c r="F72" s="13">
        <v>0</v>
      </c>
    </row>
    <row r="73" spans="1:6" ht="15.75">
      <c r="A73" s="9"/>
      <c r="B73" s="10" t="s">
        <v>59</v>
      </c>
      <c r="C73" s="9" t="s">
        <v>13</v>
      </c>
      <c r="D73" s="13">
        <v>0</v>
      </c>
      <c r="E73" s="13">
        <v>0</v>
      </c>
      <c r="F73" s="13">
        <v>0</v>
      </c>
    </row>
    <row r="74" spans="1:6" ht="15.75">
      <c r="A74" s="9"/>
      <c r="B74" s="10" t="s">
        <v>60</v>
      </c>
      <c r="C74" s="9" t="s">
        <v>13</v>
      </c>
      <c r="D74" s="13">
        <v>0</v>
      </c>
      <c r="E74" s="13">
        <v>0</v>
      </c>
      <c r="F74" s="13">
        <v>0</v>
      </c>
    </row>
    <row r="75" spans="1:6" ht="31.5">
      <c r="A75" s="9" t="s">
        <v>7</v>
      </c>
      <c r="B75" s="10" t="s">
        <v>92</v>
      </c>
      <c r="C75" s="9"/>
      <c r="D75" s="14">
        <v>0.059</v>
      </c>
      <c r="E75" s="14">
        <v>0.059</v>
      </c>
      <c r="F75" s="14">
        <v>0.051</v>
      </c>
    </row>
    <row r="76" spans="1:6" ht="15.75">
      <c r="A76" s="9"/>
      <c r="B76" s="10" t="s">
        <v>23</v>
      </c>
      <c r="C76" s="9"/>
      <c r="D76" s="14">
        <v>0</v>
      </c>
      <c r="E76" s="14">
        <v>0</v>
      </c>
      <c r="F76" s="14">
        <v>0</v>
      </c>
    </row>
    <row r="77" spans="1:6" ht="31.5">
      <c r="A77" s="9" t="s">
        <v>8</v>
      </c>
      <c r="B77" s="10" t="s">
        <v>61</v>
      </c>
      <c r="C77" s="9" t="s">
        <v>64</v>
      </c>
      <c r="D77" s="14">
        <v>0.054</v>
      </c>
      <c r="E77" s="14">
        <v>0.054</v>
      </c>
      <c r="F77" s="14">
        <v>0.045</v>
      </c>
    </row>
    <row r="78" spans="1:6" ht="78.75">
      <c r="A78" s="9" t="s">
        <v>62</v>
      </c>
      <c r="B78" s="10" t="s">
        <v>63</v>
      </c>
      <c r="C78" s="9" t="s">
        <v>64</v>
      </c>
      <c r="D78" s="14">
        <v>0.005</v>
      </c>
      <c r="E78" s="14">
        <v>0.005</v>
      </c>
      <c r="F78" s="14">
        <v>0.006</v>
      </c>
    </row>
    <row r="79" spans="1:6" ht="15.75">
      <c r="A79" s="9"/>
      <c r="B79" s="10" t="s">
        <v>54</v>
      </c>
      <c r="C79" s="9" t="s">
        <v>64</v>
      </c>
      <c r="D79" s="14">
        <v>0.005</v>
      </c>
      <c r="E79" s="14">
        <v>0.005</v>
      </c>
      <c r="F79" s="14">
        <v>0.006</v>
      </c>
    </row>
    <row r="80" spans="1:6" ht="15.75">
      <c r="A80" s="9"/>
      <c r="B80" s="10" t="s">
        <v>55</v>
      </c>
      <c r="C80" s="9" t="s">
        <v>64</v>
      </c>
      <c r="D80" s="14">
        <v>0</v>
      </c>
      <c r="E80" s="14">
        <v>0</v>
      </c>
      <c r="F80" s="14">
        <v>0</v>
      </c>
    </row>
    <row r="81" spans="1:6" ht="15.75">
      <c r="A81" s="9"/>
      <c r="B81" s="10" t="s">
        <v>56</v>
      </c>
      <c r="C81" s="9" t="s">
        <v>64</v>
      </c>
      <c r="D81" s="14">
        <v>0</v>
      </c>
      <c r="E81" s="14">
        <v>0</v>
      </c>
      <c r="F81" s="14">
        <v>0</v>
      </c>
    </row>
    <row r="82" spans="1:6" ht="15.75">
      <c r="A82" s="9"/>
      <c r="B82" s="10" t="s">
        <v>57</v>
      </c>
      <c r="C82" s="9" t="s">
        <v>64</v>
      </c>
      <c r="D82" s="14">
        <v>0</v>
      </c>
      <c r="E82" s="14">
        <v>0</v>
      </c>
      <c r="F82" s="14">
        <v>0</v>
      </c>
    </row>
    <row r="83" spans="1:6" ht="63">
      <c r="A83" s="9" t="s">
        <v>65</v>
      </c>
      <c r="B83" s="10" t="s">
        <v>66</v>
      </c>
      <c r="C83" s="9" t="s">
        <v>64</v>
      </c>
      <c r="D83" s="14">
        <v>0</v>
      </c>
      <c r="E83" s="14">
        <v>0</v>
      </c>
      <c r="F83" s="14">
        <v>0</v>
      </c>
    </row>
    <row r="84" spans="1:6" ht="31.5">
      <c r="A84" s="9" t="s">
        <v>10</v>
      </c>
      <c r="B84" s="10" t="s">
        <v>93</v>
      </c>
      <c r="C84" s="9"/>
      <c r="D84" s="14">
        <v>59</v>
      </c>
      <c r="E84" s="14">
        <v>59</v>
      </c>
      <c r="F84" s="14">
        <v>51</v>
      </c>
    </row>
    <row r="85" spans="1:6" ht="15.75">
      <c r="A85" s="9"/>
      <c r="B85" s="10" t="s">
        <v>23</v>
      </c>
      <c r="C85" s="9"/>
      <c r="D85" s="14">
        <v>0</v>
      </c>
      <c r="E85" s="14">
        <v>0</v>
      </c>
      <c r="F85" s="14">
        <v>0</v>
      </c>
    </row>
    <row r="86" spans="1:6" ht="31.5">
      <c r="A86" s="9" t="s">
        <v>11</v>
      </c>
      <c r="B86" s="10" t="s">
        <v>67</v>
      </c>
      <c r="C86" s="9" t="s">
        <v>68</v>
      </c>
      <c r="D86" s="14">
        <v>54</v>
      </c>
      <c r="E86" s="14">
        <v>54</v>
      </c>
      <c r="F86" s="14">
        <v>45</v>
      </c>
    </row>
    <row r="87" spans="1:6" ht="78.75">
      <c r="A87" s="9" t="s">
        <v>12</v>
      </c>
      <c r="B87" s="10" t="s">
        <v>69</v>
      </c>
      <c r="C87" s="9" t="s">
        <v>68</v>
      </c>
      <c r="D87" s="14">
        <v>5</v>
      </c>
      <c r="E87" s="14">
        <v>5</v>
      </c>
      <c r="F87" s="14">
        <v>6</v>
      </c>
    </row>
    <row r="88" spans="1:6" ht="15.75">
      <c r="A88" s="9"/>
      <c r="B88" s="10" t="s">
        <v>54</v>
      </c>
      <c r="C88" s="9" t="s">
        <v>68</v>
      </c>
      <c r="D88" s="14">
        <v>5</v>
      </c>
      <c r="E88" s="14">
        <v>5</v>
      </c>
      <c r="F88" s="14">
        <v>6</v>
      </c>
    </row>
    <row r="89" spans="1:6" ht="15.75">
      <c r="A89" s="9"/>
      <c r="B89" s="10" t="s">
        <v>55</v>
      </c>
      <c r="C89" s="9" t="s">
        <v>68</v>
      </c>
      <c r="D89" s="14">
        <v>0</v>
      </c>
      <c r="E89" s="14">
        <v>0</v>
      </c>
      <c r="F89" s="14">
        <v>0</v>
      </c>
    </row>
    <row r="90" spans="1:6" ht="15.75">
      <c r="A90" s="9"/>
      <c r="B90" s="10" t="s">
        <v>56</v>
      </c>
      <c r="C90" s="9" t="s">
        <v>68</v>
      </c>
      <c r="D90" s="14">
        <v>0</v>
      </c>
      <c r="E90" s="14">
        <v>0</v>
      </c>
      <c r="F90" s="14">
        <v>0</v>
      </c>
    </row>
    <row r="91" spans="1:6" ht="15.75">
      <c r="A91" s="9"/>
      <c r="B91" s="10" t="s">
        <v>57</v>
      </c>
      <c r="C91" s="9" t="s">
        <v>68</v>
      </c>
      <c r="D91" s="14">
        <v>0</v>
      </c>
      <c r="E91" s="14">
        <v>0</v>
      </c>
      <c r="F91" s="14">
        <v>0</v>
      </c>
    </row>
    <row r="92" spans="1:6" ht="15.75">
      <c r="A92" s="9" t="s">
        <v>14</v>
      </c>
      <c r="B92" s="10" t="s">
        <v>70</v>
      </c>
      <c r="C92" s="9" t="s">
        <v>68</v>
      </c>
      <c r="D92" s="14">
        <v>59</v>
      </c>
      <c r="E92" s="14">
        <v>59</v>
      </c>
      <c r="F92" s="14">
        <v>51</v>
      </c>
    </row>
    <row r="93" spans="1:6" ht="31.5">
      <c r="A93" s="9" t="s">
        <v>15</v>
      </c>
      <c r="B93" s="10" t="s">
        <v>71</v>
      </c>
      <c r="C93" s="9" t="s">
        <v>4</v>
      </c>
      <c r="D93" s="13">
        <f>'[1]Мет'!$X$252</f>
        <v>2701.874433941</v>
      </c>
      <c r="E93" s="13">
        <f>'[2]Метеоритное'!$G$36</f>
        <v>3249.3721716056857</v>
      </c>
      <c r="F93" s="13">
        <f>'[5]Анализ 2017 '!$BC$48</f>
        <v>3818.0085480685657</v>
      </c>
    </row>
    <row r="94" spans="1:6" ht="47.25">
      <c r="A94" s="9" t="s">
        <v>72</v>
      </c>
      <c r="B94" s="10" t="s">
        <v>16</v>
      </c>
      <c r="C94" s="9"/>
      <c r="D94" s="13"/>
      <c r="E94" s="13"/>
      <c r="F94" s="13"/>
    </row>
    <row r="95" spans="1:6" ht="15.75">
      <c r="A95" s="9" t="s">
        <v>73</v>
      </c>
      <c r="B95" s="10" t="s">
        <v>17</v>
      </c>
      <c r="C95" s="9" t="s">
        <v>18</v>
      </c>
      <c r="D95" s="13">
        <v>4</v>
      </c>
      <c r="E95" s="13">
        <v>4</v>
      </c>
      <c r="F95" s="27">
        <f>'[5]Анализ 2017 '!$BC$31</f>
        <v>4.88913447998462</v>
      </c>
    </row>
    <row r="96" spans="1:6" ht="47.25">
      <c r="A96" s="9" t="s">
        <v>74</v>
      </c>
      <c r="B96" s="10" t="s">
        <v>19</v>
      </c>
      <c r="C96" s="9" t="s">
        <v>20</v>
      </c>
      <c r="D96" s="13">
        <v>18.3105</v>
      </c>
      <c r="E96" s="13">
        <v>17.945</v>
      </c>
      <c r="F96" s="13">
        <f>'[5]Анализ 2017 '!$BC$32/1000</f>
        <v>26.11851684597877</v>
      </c>
    </row>
    <row r="97" spans="1:6" ht="47.25">
      <c r="A97" s="9" t="s">
        <v>75</v>
      </c>
      <c r="B97" s="10" t="s">
        <v>21</v>
      </c>
      <c r="C97" s="9"/>
      <c r="D97" s="13">
        <v>0</v>
      </c>
      <c r="E97" s="13">
        <v>0</v>
      </c>
      <c r="F97" s="13">
        <v>0</v>
      </c>
    </row>
    <row r="98" spans="1:7" ht="31.5">
      <c r="A98" s="9" t="s">
        <v>76</v>
      </c>
      <c r="B98" s="10" t="s">
        <v>77</v>
      </c>
      <c r="C98" s="9" t="s">
        <v>4</v>
      </c>
      <c r="D98" s="13">
        <v>0</v>
      </c>
      <c r="E98" s="13">
        <v>0</v>
      </c>
      <c r="F98" s="13">
        <v>0</v>
      </c>
      <c r="G98" s="7"/>
    </row>
    <row r="99" spans="1:6" ht="31.5">
      <c r="A99" s="9" t="s">
        <v>78</v>
      </c>
      <c r="B99" s="10" t="s">
        <v>79</v>
      </c>
      <c r="C99" s="9" t="s">
        <v>4</v>
      </c>
      <c r="D99" s="13">
        <v>0</v>
      </c>
      <c r="E99" s="13">
        <v>0</v>
      </c>
      <c r="F99" s="13">
        <v>0</v>
      </c>
    </row>
    <row r="100" spans="1:6" ht="15.75">
      <c r="A100" s="17" t="s">
        <v>80</v>
      </c>
      <c r="B100" s="18" t="s">
        <v>81</v>
      </c>
      <c r="C100" s="17" t="s">
        <v>4</v>
      </c>
      <c r="D100" s="22">
        <f>'[3]Разбивка по полугодиям 2017 '!$AP$38</f>
        <v>15.772543941000002</v>
      </c>
      <c r="E100" s="22">
        <f>'[3]Разбивка по полугодиям 2017 '!$AS$38</f>
        <v>16.02</v>
      </c>
      <c r="F100" s="22">
        <f>'[5]Анализ 2017 '!$BC$42</f>
        <v>27.587742519999995</v>
      </c>
    </row>
    <row r="101" spans="1:6" ht="15.75">
      <c r="A101" s="17"/>
      <c r="B101" s="18"/>
      <c r="C101" s="17"/>
      <c r="D101" s="23"/>
      <c r="E101" s="23"/>
      <c r="F101" s="23"/>
    </row>
    <row r="102" spans="1:6" ht="31.5">
      <c r="A102" s="9" t="s">
        <v>82</v>
      </c>
      <c r="B102" s="10" t="s">
        <v>95</v>
      </c>
      <c r="C102" s="9" t="s">
        <v>4</v>
      </c>
      <c r="D102" s="13">
        <v>0</v>
      </c>
      <c r="E102" s="13">
        <v>0</v>
      </c>
      <c r="F102" s="13">
        <v>0</v>
      </c>
    </row>
    <row r="103" spans="1:6" ht="31.5">
      <c r="A103" s="9" t="s">
        <v>83</v>
      </c>
      <c r="B103" s="10" t="s">
        <v>84</v>
      </c>
      <c r="C103" s="9" t="s">
        <v>9</v>
      </c>
      <c r="D103" s="13">
        <v>0</v>
      </c>
      <c r="E103" s="13">
        <v>0</v>
      </c>
      <c r="F103" s="13">
        <v>0</v>
      </c>
    </row>
    <row r="104" spans="1:6" ht="63">
      <c r="A104" s="9" t="s">
        <v>85</v>
      </c>
      <c r="B104" s="10" t="s">
        <v>86</v>
      </c>
      <c r="C104" s="9"/>
      <c r="D104" s="13">
        <v>0</v>
      </c>
      <c r="E104" s="13">
        <v>0</v>
      </c>
      <c r="F104" s="13">
        <v>0</v>
      </c>
    </row>
    <row r="105" s="6" customFormat="1" ht="17.25" customHeight="1">
      <c r="A105" s="5" t="s">
        <v>94</v>
      </c>
    </row>
  </sheetData>
  <sheetProtection/>
  <mergeCells count="8">
    <mergeCell ref="A3:F3"/>
    <mergeCell ref="A100:A101"/>
    <mergeCell ref="B100:B101"/>
    <mergeCell ref="C100:C101"/>
    <mergeCell ref="E1:F1"/>
    <mergeCell ref="D100:D101"/>
    <mergeCell ref="E100:E101"/>
    <mergeCell ref="F100:F101"/>
  </mergeCells>
  <printOptions/>
  <pageMargins left="0.7874015748031497" right="0.7086614173228347" top="0.7874015748031497" bottom="0.3937007874015748" header="0.1968503937007874" footer="0.1968503937007874"/>
  <pageSetup fitToHeight="5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Гирфанутдинова Александра Эдуардовна</cp:lastModifiedBy>
  <cp:lastPrinted>2016-05-17T01:25:07Z</cp:lastPrinted>
  <dcterms:created xsi:type="dcterms:W3CDTF">2014-08-15T10:06:32Z</dcterms:created>
  <dcterms:modified xsi:type="dcterms:W3CDTF">2016-10-31T23:59:57Z</dcterms:modified>
  <cp:category/>
  <cp:version/>
  <cp:contentType/>
  <cp:contentStatus/>
</cp:coreProperties>
</file>